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212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Diego/Downloads/"/>
    </mc:Choice>
  </mc:AlternateContent>
  <xr:revisionPtr revIDLastSave="0" documentId="13_ncr:1_{C5D42664-8935-7E40-9946-C1AB1319808E}" xr6:coauthVersionLast="47" xr6:coauthVersionMax="47" xr10:uidLastSave="{00000000-0000-0000-0000-000000000000}"/>
  <bookViews>
    <workbookView xWindow="0" yWindow="500" windowWidth="28800" windowHeight="18000" xr2:uid="{AAC15913-76CD-6147-A0DD-BCA826024345}"/>
  </bookViews>
  <sheets>
    <sheet name="Datos de la muestra" sheetId="1" r:id="rId1"/>
  </sheets>
  <externalReferences>
    <externalReference r:id="rId2"/>
  </externalReferenc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7" i="1" l="1"/>
  <c r="C30" i="1"/>
  <c r="C31" i="1"/>
  <c r="E8" i="1" l="1"/>
  <c r="E7" i="1"/>
  <c r="L9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J25" i="1"/>
  <c r="J26" i="1"/>
  <c r="J27" i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</calcChain>
</file>

<file path=xl/sharedStrings.xml><?xml version="1.0" encoding="utf-8"?>
<sst xmlns="http://schemas.openxmlformats.org/spreadsheetml/2006/main" count="52" uniqueCount="43">
  <si>
    <t>[cm]</t>
  </si>
  <si>
    <t xml:space="preserve">Densidad de la roca </t>
  </si>
  <si>
    <t xml:space="preserve">Diámetro </t>
  </si>
  <si>
    <t>Longitud</t>
  </si>
  <si>
    <t>Permeabilidad de la roca</t>
  </si>
  <si>
    <t>[%]</t>
  </si>
  <si>
    <t>[psi]</t>
  </si>
  <si>
    <t>Presión de confinamiento</t>
  </si>
  <si>
    <t>[g]</t>
  </si>
  <si>
    <t>[cP]</t>
  </si>
  <si>
    <t>[in]</t>
  </si>
  <si>
    <t>[mD]</t>
  </si>
  <si>
    <r>
      <t>[cm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/seg]</t>
    </r>
  </si>
  <si>
    <r>
      <t>[cm</t>
    </r>
    <r>
      <rPr>
        <vertAlign val="superscript"/>
        <sz val="14"/>
        <color theme="1"/>
        <rFont val="Arial"/>
        <family val="2"/>
      </rPr>
      <t>2</t>
    </r>
    <r>
      <rPr>
        <sz val="14"/>
        <color theme="1"/>
        <rFont val="Arial"/>
        <family val="2"/>
      </rPr>
      <t>]</t>
    </r>
  </si>
  <si>
    <r>
      <t>[cm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]</t>
    </r>
  </si>
  <si>
    <r>
      <t>[g/cm</t>
    </r>
    <r>
      <rPr>
        <vertAlign val="superscript"/>
        <sz val="14"/>
        <color theme="1"/>
        <rFont val="Arial"/>
        <family val="2"/>
      </rPr>
      <t>3</t>
    </r>
    <r>
      <rPr>
        <sz val="14"/>
        <color theme="1"/>
        <rFont val="Arial"/>
        <family val="2"/>
      </rPr>
      <t>]</t>
    </r>
  </si>
  <si>
    <t>Viscosidad agua, μ</t>
  </si>
  <si>
    <t>Densidad agua, ρ</t>
  </si>
  <si>
    <t>Masa</t>
  </si>
  <si>
    <t>Masa roca saturada</t>
  </si>
  <si>
    <t>Diferencia de masas</t>
  </si>
  <si>
    <t>Volumen poroso ocupado por agua, VP</t>
  </si>
  <si>
    <t>Porosidad</t>
  </si>
  <si>
    <t>Arenisca</t>
  </si>
  <si>
    <t>Área de la roca, A</t>
  </si>
  <si>
    <t>Volumen de la roca, V</t>
  </si>
  <si>
    <t>Volumen colectado en probetas</t>
  </si>
  <si>
    <t>[mL]</t>
  </si>
  <si>
    <r>
      <rPr>
        <b/>
        <sz val="16"/>
        <color theme="3"/>
        <rFont val="Abadi"/>
      </rPr>
      <t>Tabla 1.</t>
    </r>
    <r>
      <rPr>
        <sz val="16"/>
        <color theme="3"/>
        <rFont val="Abadi"/>
      </rPr>
      <t xml:space="preserve"> Datos de la muestra de roca y fluido de trabajo para la prueba de desplazamiento.</t>
    </r>
  </si>
  <si>
    <r>
      <rPr>
        <b/>
        <sz val="16"/>
        <color theme="3"/>
        <rFont val="Abadi"/>
      </rPr>
      <t>Tabla 2.</t>
    </r>
    <r>
      <rPr>
        <sz val="16"/>
        <color theme="3"/>
        <rFont val="Abadi"/>
      </rPr>
      <t xml:space="preserve"> Lecturas del manómetro conectado a la línea de flujo del fluido de trabajo durante la prueba de desplazamiento. </t>
    </r>
  </si>
  <si>
    <t>Flujo de trabajo, condición A</t>
  </si>
  <si>
    <t>Flujo de trabajo, condición B</t>
  </si>
  <si>
    <t>Condición A</t>
  </si>
  <si>
    <t>Condición B</t>
  </si>
  <si>
    <r>
      <rPr>
        <b/>
        <sz val="15"/>
        <color rgb="FFFF0000"/>
        <rFont val="Abadi"/>
      </rPr>
      <t>B:</t>
    </r>
    <r>
      <rPr>
        <sz val="15"/>
        <color rgb="FFFF0000"/>
        <rFont val="Abadi"/>
      </rPr>
      <t xml:space="preserve"> [1.5mL/min]; registro cada tres minutos</t>
    </r>
  </si>
  <si>
    <r>
      <rPr>
        <b/>
        <sz val="15"/>
        <color rgb="FFFF0000"/>
        <rFont val="Abadi"/>
      </rPr>
      <t>A:</t>
    </r>
    <r>
      <rPr>
        <sz val="15"/>
        <color rgb="FFFF0000"/>
        <rFont val="Abadi"/>
      </rPr>
      <t xml:space="preserve"> [1mL/min]; registro cada minuto</t>
    </r>
  </si>
  <si>
    <t xml:space="preserve">Δ presión entre lecturas [psi] </t>
  </si>
  <si>
    <t>Δpresión   [psia]</t>
  </si>
  <si>
    <t>Tiempo    [min]</t>
  </si>
  <si>
    <t>Agradecimientos</t>
  </si>
  <si>
    <t>Esta práctica y el material didáctico asociado a ésta se llevó a cabo con el apoyo del proyecto PAPIME PE112020 “Diseño y construcción de una celda de desplazamiento para favorecer el aprendizaje en Ingeniería Petrolera”</t>
  </si>
  <si>
    <t>This work is licensed under the Creative Commons Attribution-NonCommercial-ShareAlike 4.0 International License. To view a copy of this license, visit:</t>
  </si>
  <si>
    <t>http://creativecommons.org/licenses/by-nc-sa/4.0/ or send a letter to Creative Commons, PO Box 1866, Mountain View, CA 94042, USA.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</si>
</sst>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"/>
    <numFmt numFmtId="165" formatCode="0.000"/>
  </numFmts>
  <fonts count="15">
    <font>
      <sz val="12"/>
      <color theme="1"/>
      <name val="Calibri"/>
      <family val="2"/>
      <scheme val="minor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vertAlign val="superscript"/>
      <sz val="14"/>
      <color theme="1"/>
      <name val="Arial"/>
      <family val="2"/>
    </font>
    <font>
      <sz val="16"/>
      <color theme="4"/>
      <name val="Abadi"/>
    </font>
    <font>
      <b/>
      <sz val="16"/>
      <color theme="3"/>
      <name val="Abadi"/>
    </font>
    <font>
      <sz val="16"/>
      <color theme="3"/>
      <name val="Abadi"/>
    </font>
    <font>
      <sz val="15"/>
      <color rgb="FFFF0000"/>
      <name val="Abadi"/>
    </font>
    <font>
      <b/>
      <sz val="15"/>
      <color rgb="FFFF0000"/>
      <name val="Abadi"/>
    </font>
    <font>
      <b/>
      <sz val="14"/>
      <color theme="5"/>
      <name val="Arial"/>
      <family val="2"/>
    </font>
    <font>
      <b/>
      <sz val="14"/>
      <color theme="4"/>
      <name val="Arial"/>
      <family val="2"/>
    </font>
    <font>
      <b/>
      <sz val="14"/>
      <color rgb="FF4F81BD"/>
      <name val="Avenir"/>
      <family val="2"/>
    </font>
    <font>
      <sz val="14"/>
      <color rgb="FF000000"/>
      <name val="Avenir"/>
      <family val="2"/>
    </font>
    <font>
      <sz val="14"/>
      <color theme="1"/>
      <name val="Calibri"/>
      <family val="2"/>
      <scheme val="minor"/>
    </font>
    <font>
      <sz val="14"/>
      <color theme="1"/>
      <name val="Avenir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0" fontId="1" fillId="2" borderId="0" xfId="0" applyFont="1" applyFill="1" applyAlignment="1">
      <alignment horizontal="right"/>
    </xf>
    <xf numFmtId="0" fontId="1" fillId="3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6" xfId="0" applyFont="1" applyFill="1" applyBorder="1" applyAlignment="1">
      <alignment horizontal="left"/>
    </xf>
    <xf numFmtId="0" fontId="0" fillId="2" borderId="0" xfId="0" applyFill="1"/>
    <xf numFmtId="0" fontId="0" fillId="2" borderId="0" xfId="0" applyFill="1" applyAlignment="1">
      <alignment horizontal="right"/>
    </xf>
    <xf numFmtId="0" fontId="0" fillId="2" borderId="0" xfId="0" applyFill="1" applyAlignment="1">
      <alignment horizontal="left"/>
    </xf>
    <xf numFmtId="0" fontId="2" fillId="2" borderId="1" xfId="0" applyFont="1" applyFill="1" applyBorder="1"/>
    <xf numFmtId="0" fontId="2" fillId="5" borderId="1" xfId="0" applyFont="1" applyFill="1" applyBorder="1"/>
    <xf numFmtId="165" fontId="1" fillId="5" borderId="0" xfId="0" applyNumberFormat="1" applyFont="1" applyFill="1" applyAlignment="1">
      <alignment horizontal="right"/>
    </xf>
    <xf numFmtId="0" fontId="1" fillId="5" borderId="6" xfId="0" applyFont="1" applyFill="1" applyBorder="1" applyAlignment="1">
      <alignment horizontal="left"/>
    </xf>
    <xf numFmtId="0" fontId="1" fillId="5" borderId="0" xfId="0" applyFont="1" applyFill="1" applyAlignment="1">
      <alignment horizontal="right"/>
    </xf>
    <xf numFmtId="0" fontId="1" fillId="5" borderId="3" xfId="0" applyFont="1" applyFill="1" applyBorder="1"/>
    <xf numFmtId="0" fontId="1" fillId="5" borderId="11" xfId="0" applyFont="1" applyFill="1" applyBorder="1"/>
    <xf numFmtId="0" fontId="1" fillId="5" borderId="4" xfId="0" applyFont="1" applyFill="1" applyBorder="1"/>
    <xf numFmtId="0" fontId="1" fillId="5" borderId="7" xfId="0" applyFont="1" applyFill="1" applyBorder="1"/>
    <xf numFmtId="0" fontId="2" fillId="5" borderId="4" xfId="0" applyFont="1" applyFill="1" applyBorder="1"/>
    <xf numFmtId="165" fontId="1" fillId="5" borderId="2" xfId="0" applyNumberFormat="1" applyFont="1" applyFill="1" applyBorder="1" applyAlignment="1">
      <alignment horizontal="right"/>
    </xf>
    <xf numFmtId="0" fontId="1" fillId="5" borderId="7" xfId="0" applyFont="1" applyFill="1" applyBorder="1" applyAlignment="1">
      <alignment horizontal="left"/>
    </xf>
    <xf numFmtId="0" fontId="2" fillId="2" borderId="5" xfId="0" applyFont="1" applyFill="1" applyBorder="1" applyAlignment="1">
      <alignment horizontal="center" vertical="center" wrapText="1"/>
    </xf>
    <xf numFmtId="164" fontId="1" fillId="5" borderId="0" xfId="0" applyNumberFormat="1" applyFont="1" applyFill="1" applyAlignment="1">
      <alignment horizontal="right"/>
    </xf>
    <xf numFmtId="0" fontId="10" fillId="5" borderId="1" xfId="0" applyFont="1" applyFill="1" applyBorder="1" applyAlignment="1">
      <alignment horizontal="center"/>
    </xf>
    <xf numFmtId="0" fontId="10" fillId="5" borderId="0" xfId="0" applyFont="1" applyFill="1" applyAlignment="1">
      <alignment horizontal="center"/>
    </xf>
    <xf numFmtId="0" fontId="10" fillId="5" borderId="6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6" fillId="2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9" fillId="5" borderId="1" xfId="0" applyFont="1" applyFill="1" applyBorder="1" applyAlignment="1">
      <alignment horizontal="center"/>
    </xf>
    <xf numFmtId="0" fontId="9" fillId="5" borderId="0" xfId="0" applyFont="1" applyFill="1" applyAlignment="1">
      <alignment horizontal="center"/>
    </xf>
    <xf numFmtId="0" fontId="9" fillId="5" borderId="6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left" vertical="center"/>
    </xf>
    <xf numFmtId="165" fontId="1" fillId="5" borderId="0" xfId="0" applyNumberFormat="1" applyFont="1" applyFill="1" applyAlignment="1">
      <alignment horizontal="right" vertical="center"/>
    </xf>
    <xf numFmtId="0" fontId="1" fillId="5" borderId="6" xfId="0" applyFont="1" applyFill="1" applyBorder="1" applyAlignment="1">
      <alignment horizontal="left" vertical="center"/>
    </xf>
    <xf numFmtId="0" fontId="11" fillId="0" borderId="0" xfId="0" applyFont="1" applyAlignment="1">
      <alignment horizontal="justify" vertical="center"/>
    </xf>
    <xf numFmtId="0" fontId="12" fillId="0" borderId="0" xfId="0" applyFont="1" applyAlignment="1">
      <alignment horizontal="justify" vertical="center"/>
    </xf>
    <xf numFmtId="0" fontId="13" fillId="0" borderId="0" xfId="0" applyFont="1"/>
    <xf numFmtId="0" fontId="14" fillId="0" borderId="0" xfId="0" applyFont="1" applyAlignment="1">
      <alignment horizontal="justify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000" b="1" i="0" u="none" strike="noStrike" kern="1200" spc="0" baseline="0">
                <a:solidFill>
                  <a:schemeClr val="accent2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2000" b="1">
                <a:solidFill>
                  <a:schemeClr val="accent2"/>
                </a:solidFill>
              </a:rPr>
              <a:t>A</a:t>
            </a:r>
          </a:p>
        </c:rich>
      </c:tx>
      <c:layout>
        <c:manualLayout>
          <c:xMode val="edge"/>
          <c:yMode val="edge"/>
          <c:x val="0.14417856106538912"/>
          <c:y val="0.137513042893840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000" b="1" i="0" u="none" strike="noStrike" kern="1200" spc="0" baseline="0">
              <a:solidFill>
                <a:schemeClr val="accent2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619422098043978"/>
          <c:y val="0.1159277168417089"/>
          <c:w val="0.79792555971991996"/>
          <c:h val="0.74646311360832851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7.9007467138803682E-3"/>
                  <c:y val="-1.63636351922953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7D4-F249-9C4B-2BA8EC16EB97}"/>
                </c:ext>
              </c:extLst>
            </c:dLbl>
            <c:dLbl>
              <c:idx val="15"/>
              <c:layout>
                <c:manualLayout>
                  <c:x val="-5.7129708487330497E-2"/>
                  <c:y val="-5.599283779578827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37D4-F249-9C4B-2BA8EC16EB97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accent2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'Datos de la muestra'!$J$8:$J$23</c:f>
              <c:numCache>
                <c:formatCode>General</c:formatCode>
                <c:ptCount val="1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</c:numCache>
            </c:numRef>
          </c:xVal>
          <c:yVal>
            <c:numRef>
              <c:f>'Datos de la muestra'!$K$8:$K$23</c:f>
              <c:numCache>
                <c:formatCode>General</c:formatCode>
                <c:ptCount val="16"/>
                <c:pt idx="0">
                  <c:v>0.53</c:v>
                </c:pt>
                <c:pt idx="1">
                  <c:v>2.2799999999999998</c:v>
                </c:pt>
                <c:pt idx="2">
                  <c:v>2.44</c:v>
                </c:pt>
                <c:pt idx="3">
                  <c:v>2.4300000000000002</c:v>
                </c:pt>
                <c:pt idx="4">
                  <c:v>2.42</c:v>
                </c:pt>
                <c:pt idx="5">
                  <c:v>2.42</c:v>
                </c:pt>
                <c:pt idx="6">
                  <c:v>2.42</c:v>
                </c:pt>
                <c:pt idx="7">
                  <c:v>2.42</c:v>
                </c:pt>
                <c:pt idx="8">
                  <c:v>2.42</c:v>
                </c:pt>
                <c:pt idx="9">
                  <c:v>2.42</c:v>
                </c:pt>
                <c:pt idx="10">
                  <c:v>2.42</c:v>
                </c:pt>
                <c:pt idx="11">
                  <c:v>2.5</c:v>
                </c:pt>
                <c:pt idx="12">
                  <c:v>2.5</c:v>
                </c:pt>
                <c:pt idx="13">
                  <c:v>2.4900000000000002</c:v>
                </c:pt>
                <c:pt idx="14">
                  <c:v>2.5</c:v>
                </c:pt>
                <c:pt idx="15">
                  <c:v>2.5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C21F-3E4D-B4F5-FF6D3490AA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80463"/>
        <c:axId val="89826639"/>
      </c:scatterChart>
      <c:valAx>
        <c:axId val="39680463"/>
        <c:scaling>
          <c:orientation val="minMax"/>
          <c:max val="1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/>
                  <a:t>Tiempo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826639"/>
        <c:crosses val="autoZero"/>
        <c:crossBetween val="midCat"/>
        <c:majorUnit val="3"/>
      </c:valAx>
      <c:valAx>
        <c:axId val="89826639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/>
                  <a:t>Presión [psi]</a:t>
                </a:r>
              </a:p>
            </c:rich>
          </c:tx>
          <c:layout>
            <c:manualLayout>
              <c:xMode val="edge"/>
              <c:yMode val="edge"/>
              <c:x val="1.6769592981379255E-2"/>
              <c:y val="0.3770231107530444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80463"/>
        <c:crosses val="autoZero"/>
        <c:crossBetween val="midCat"/>
      </c:valAx>
      <c:spPr>
        <a:noFill/>
        <a:ln w="28575"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2000" b="1" i="0" u="none" strike="noStrike" kern="1200" spc="0" baseline="0">
                <a:solidFill>
                  <a:schemeClr val="accent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MX" sz="2000" b="1">
                <a:solidFill>
                  <a:schemeClr val="accent1"/>
                </a:solidFill>
              </a:rPr>
              <a:t>B</a:t>
            </a:r>
          </a:p>
        </c:rich>
      </c:tx>
      <c:layout>
        <c:manualLayout>
          <c:xMode val="edge"/>
          <c:yMode val="edge"/>
          <c:x val="0.15620191225417701"/>
          <c:y val="0.1107289062783030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ctr" rtl="0">
            <a:defRPr sz="2000" b="1" i="0" u="none" strike="noStrike" kern="1200" spc="0" baseline="0">
              <a:solidFill>
                <a:schemeClr val="accent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041690857794072"/>
          <c:y val="8.7159290865386443E-2"/>
          <c:w val="0.82682351941512766"/>
          <c:h val="0.72968812266782601"/>
        </c:manualLayout>
      </c:layout>
      <c:scatterChart>
        <c:scatterStyle val="lineMarker"/>
        <c:varyColors val="0"/>
        <c:ser>
          <c:idx val="1"/>
          <c:order val="0"/>
          <c:spPr>
            <a:ln w="19050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5A7-43C5-A026-23F0A3DF3BD0}"/>
                </c:ext>
              </c:extLst>
            </c:dLbl>
            <c:dLbl>
              <c:idx val="29"/>
              <c:layout>
                <c:manualLayout>
                  <c:x val="-4.9046817530599723E-2"/>
                  <c:y val="-4.71120953293588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5A7-43C5-A026-23F0A3DF3B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chemeClr val="accent1">
                        <a:lumMod val="75000"/>
                      </a:schemeClr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n-U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xVal>
            <c:numRef>
              <c:f>'Datos de la muestra'!$J$25:$J$54</c:f>
              <c:numCache>
                <c:formatCode>General</c:formatCode>
                <c:ptCount val="30"/>
                <c:pt idx="0">
                  <c:v>18</c:v>
                </c:pt>
                <c:pt idx="1">
                  <c:v>21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36</c:v>
                </c:pt>
                <c:pt idx="7">
                  <c:v>39</c:v>
                </c:pt>
                <c:pt idx="8">
                  <c:v>42</c:v>
                </c:pt>
                <c:pt idx="9">
                  <c:v>45</c:v>
                </c:pt>
                <c:pt idx="10">
                  <c:v>48</c:v>
                </c:pt>
                <c:pt idx="11">
                  <c:v>51</c:v>
                </c:pt>
                <c:pt idx="12">
                  <c:v>54</c:v>
                </c:pt>
                <c:pt idx="13">
                  <c:v>57</c:v>
                </c:pt>
                <c:pt idx="14">
                  <c:v>60</c:v>
                </c:pt>
                <c:pt idx="15">
                  <c:v>63</c:v>
                </c:pt>
                <c:pt idx="16">
                  <c:v>66</c:v>
                </c:pt>
                <c:pt idx="17">
                  <c:v>69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81</c:v>
                </c:pt>
                <c:pt idx="22">
                  <c:v>84</c:v>
                </c:pt>
                <c:pt idx="23">
                  <c:v>87</c:v>
                </c:pt>
                <c:pt idx="24">
                  <c:v>90</c:v>
                </c:pt>
                <c:pt idx="25">
                  <c:v>93</c:v>
                </c:pt>
                <c:pt idx="26">
                  <c:v>96</c:v>
                </c:pt>
                <c:pt idx="27">
                  <c:v>99</c:v>
                </c:pt>
                <c:pt idx="28">
                  <c:v>102</c:v>
                </c:pt>
                <c:pt idx="29">
                  <c:v>105</c:v>
                </c:pt>
              </c:numCache>
            </c:numRef>
          </c:xVal>
          <c:yVal>
            <c:numRef>
              <c:f>'Datos de la muestra'!$K$25:$K$54</c:f>
              <c:numCache>
                <c:formatCode>General</c:formatCode>
                <c:ptCount val="30"/>
                <c:pt idx="0">
                  <c:v>2.94</c:v>
                </c:pt>
                <c:pt idx="1">
                  <c:v>3.03</c:v>
                </c:pt>
                <c:pt idx="2">
                  <c:v>3.13</c:v>
                </c:pt>
                <c:pt idx="3">
                  <c:v>3.18</c:v>
                </c:pt>
                <c:pt idx="4">
                  <c:v>3.25</c:v>
                </c:pt>
                <c:pt idx="5">
                  <c:v>3.31</c:v>
                </c:pt>
                <c:pt idx="6">
                  <c:v>3.37</c:v>
                </c:pt>
                <c:pt idx="7">
                  <c:v>3.41</c:v>
                </c:pt>
                <c:pt idx="8">
                  <c:v>3.46</c:v>
                </c:pt>
                <c:pt idx="9">
                  <c:v>3.51</c:v>
                </c:pt>
                <c:pt idx="10">
                  <c:v>3.58</c:v>
                </c:pt>
                <c:pt idx="11">
                  <c:v>3.65</c:v>
                </c:pt>
                <c:pt idx="12">
                  <c:v>3.7</c:v>
                </c:pt>
                <c:pt idx="13">
                  <c:v>3.76</c:v>
                </c:pt>
                <c:pt idx="14">
                  <c:v>3.79</c:v>
                </c:pt>
                <c:pt idx="15">
                  <c:v>3.81</c:v>
                </c:pt>
                <c:pt idx="16">
                  <c:v>3.86</c:v>
                </c:pt>
                <c:pt idx="17">
                  <c:v>3.9</c:v>
                </c:pt>
                <c:pt idx="18">
                  <c:v>3.94</c:v>
                </c:pt>
                <c:pt idx="19">
                  <c:v>3.95</c:v>
                </c:pt>
                <c:pt idx="20">
                  <c:v>3.99</c:v>
                </c:pt>
                <c:pt idx="21">
                  <c:v>4.05</c:v>
                </c:pt>
                <c:pt idx="22">
                  <c:v>4.0599999999999996</c:v>
                </c:pt>
                <c:pt idx="23">
                  <c:v>4.09</c:v>
                </c:pt>
                <c:pt idx="24">
                  <c:v>4.12</c:v>
                </c:pt>
                <c:pt idx="25">
                  <c:v>4.13</c:v>
                </c:pt>
                <c:pt idx="26">
                  <c:v>4.13</c:v>
                </c:pt>
                <c:pt idx="27">
                  <c:v>4.12</c:v>
                </c:pt>
                <c:pt idx="28">
                  <c:v>4.1100000000000003</c:v>
                </c:pt>
                <c:pt idx="29">
                  <c:v>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A43-3F4B-BFE4-75FF2CFBD76E}"/>
            </c:ext>
          </c:extLst>
        </c:ser>
        <c:ser>
          <c:idx val="0"/>
          <c:order val="1"/>
          <c:spPr>
            <a:ln w="38100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chemeClr val="accent1"/>
                </a:solidFill>
              </a:ln>
              <a:effectLst/>
            </c:spPr>
          </c:marker>
          <c:xVal>
            <c:numRef>
              <c:f>'Datos de la muestra'!$J$25:$J$54</c:f>
              <c:numCache>
                <c:formatCode>General</c:formatCode>
                <c:ptCount val="30"/>
                <c:pt idx="0">
                  <c:v>18</c:v>
                </c:pt>
                <c:pt idx="1">
                  <c:v>21</c:v>
                </c:pt>
                <c:pt idx="2">
                  <c:v>24</c:v>
                </c:pt>
                <c:pt idx="3">
                  <c:v>27</c:v>
                </c:pt>
                <c:pt idx="4">
                  <c:v>30</c:v>
                </c:pt>
                <c:pt idx="5">
                  <c:v>33</c:v>
                </c:pt>
                <c:pt idx="6">
                  <c:v>36</c:v>
                </c:pt>
                <c:pt idx="7">
                  <c:v>39</c:v>
                </c:pt>
                <c:pt idx="8">
                  <c:v>42</c:v>
                </c:pt>
                <c:pt idx="9">
                  <c:v>45</c:v>
                </c:pt>
                <c:pt idx="10">
                  <c:v>48</c:v>
                </c:pt>
                <c:pt idx="11">
                  <c:v>51</c:v>
                </c:pt>
                <c:pt idx="12">
                  <c:v>54</c:v>
                </c:pt>
                <c:pt idx="13">
                  <c:v>57</c:v>
                </c:pt>
                <c:pt idx="14">
                  <c:v>60</c:v>
                </c:pt>
                <c:pt idx="15">
                  <c:v>63</c:v>
                </c:pt>
                <c:pt idx="16">
                  <c:v>66</c:v>
                </c:pt>
                <c:pt idx="17">
                  <c:v>69</c:v>
                </c:pt>
                <c:pt idx="18">
                  <c:v>72</c:v>
                </c:pt>
                <c:pt idx="19">
                  <c:v>75</c:v>
                </c:pt>
                <c:pt idx="20">
                  <c:v>78</c:v>
                </c:pt>
                <c:pt idx="21">
                  <c:v>81</c:v>
                </c:pt>
                <c:pt idx="22">
                  <c:v>84</c:v>
                </c:pt>
                <c:pt idx="23">
                  <c:v>87</c:v>
                </c:pt>
                <c:pt idx="24">
                  <c:v>90</c:v>
                </c:pt>
                <c:pt idx="25">
                  <c:v>93</c:v>
                </c:pt>
                <c:pt idx="26">
                  <c:v>96</c:v>
                </c:pt>
                <c:pt idx="27">
                  <c:v>99</c:v>
                </c:pt>
                <c:pt idx="28">
                  <c:v>102</c:v>
                </c:pt>
                <c:pt idx="29">
                  <c:v>105</c:v>
                </c:pt>
              </c:numCache>
            </c:numRef>
          </c:xVal>
          <c:yVal>
            <c:numRef>
              <c:f>'Datos de la muestra'!$K$25:$K$54</c:f>
              <c:numCache>
                <c:formatCode>General</c:formatCode>
                <c:ptCount val="30"/>
                <c:pt idx="0">
                  <c:v>2.94</c:v>
                </c:pt>
                <c:pt idx="1">
                  <c:v>3.03</c:v>
                </c:pt>
                <c:pt idx="2">
                  <c:v>3.13</c:v>
                </c:pt>
                <c:pt idx="3">
                  <c:v>3.18</c:v>
                </c:pt>
                <c:pt idx="4">
                  <c:v>3.25</c:v>
                </c:pt>
                <c:pt idx="5">
                  <c:v>3.31</c:v>
                </c:pt>
                <c:pt idx="6">
                  <c:v>3.37</c:v>
                </c:pt>
                <c:pt idx="7">
                  <c:v>3.41</c:v>
                </c:pt>
                <c:pt idx="8">
                  <c:v>3.46</c:v>
                </c:pt>
                <c:pt idx="9">
                  <c:v>3.51</c:v>
                </c:pt>
                <c:pt idx="10">
                  <c:v>3.58</c:v>
                </c:pt>
                <c:pt idx="11">
                  <c:v>3.65</c:v>
                </c:pt>
                <c:pt idx="12">
                  <c:v>3.7</c:v>
                </c:pt>
                <c:pt idx="13">
                  <c:v>3.76</c:v>
                </c:pt>
                <c:pt idx="14">
                  <c:v>3.79</c:v>
                </c:pt>
                <c:pt idx="15">
                  <c:v>3.81</c:v>
                </c:pt>
                <c:pt idx="16">
                  <c:v>3.86</c:v>
                </c:pt>
                <c:pt idx="17">
                  <c:v>3.9</c:v>
                </c:pt>
                <c:pt idx="18">
                  <c:v>3.94</c:v>
                </c:pt>
                <c:pt idx="19">
                  <c:v>3.95</c:v>
                </c:pt>
                <c:pt idx="20">
                  <c:v>3.99</c:v>
                </c:pt>
                <c:pt idx="21">
                  <c:v>4.05</c:v>
                </c:pt>
                <c:pt idx="22">
                  <c:v>4.0599999999999996</c:v>
                </c:pt>
                <c:pt idx="23">
                  <c:v>4.09</c:v>
                </c:pt>
                <c:pt idx="24">
                  <c:v>4.12</c:v>
                </c:pt>
                <c:pt idx="25">
                  <c:v>4.13</c:v>
                </c:pt>
                <c:pt idx="26">
                  <c:v>4.13</c:v>
                </c:pt>
                <c:pt idx="27">
                  <c:v>4.12</c:v>
                </c:pt>
                <c:pt idx="28">
                  <c:v>4.1100000000000003</c:v>
                </c:pt>
                <c:pt idx="29">
                  <c:v>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A43-3F4B-BFE4-75FF2CFBD7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80463"/>
        <c:axId val="89826639"/>
      </c:scatterChart>
      <c:valAx>
        <c:axId val="39680463"/>
        <c:scaling>
          <c:orientation val="minMax"/>
          <c:max val="106"/>
          <c:min val="18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/>
                  <a:t>Tiempo [min]</a:t>
                </a:r>
              </a:p>
            </c:rich>
          </c:tx>
          <c:layout>
            <c:manualLayout>
              <c:xMode val="edge"/>
              <c:yMode val="edge"/>
              <c:x val="0.43283582773849039"/>
              <c:y val="0.9226028420823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826639"/>
        <c:crosses val="autoZero"/>
        <c:crossBetween val="midCat"/>
        <c:majorUnit val="10"/>
      </c:valAx>
      <c:valAx>
        <c:axId val="89826639"/>
        <c:scaling>
          <c:orientation val="minMax"/>
          <c:min val="2.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/>
                  <a:t>Presión [psia]</a:t>
                </a:r>
              </a:p>
            </c:rich>
          </c:tx>
          <c:layout>
            <c:manualLayout>
              <c:xMode val="edge"/>
              <c:yMode val="edge"/>
              <c:x val="2.4196068788333611E-2"/>
              <c:y val="0.3507084827736115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80463"/>
        <c:crosses val="autoZero"/>
        <c:crossBetween val="midCat"/>
      </c:valAx>
      <c:spPr>
        <a:noFill/>
        <a:ln w="28575">
          <a:solidFill>
            <a:sysClr val="windowText" lastClr="000000"/>
          </a:solidFill>
          <a:prstDash val="solid"/>
        </a:ln>
        <a:effectLst/>
      </c:spPr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62658109060886"/>
          <c:y val="9.0853741611524624E-2"/>
          <c:w val="0.80646904495602501"/>
          <c:h val="0.75502174981661696"/>
        </c:manualLayout>
      </c:layout>
      <c:scatterChart>
        <c:scatterStyle val="lineMarker"/>
        <c:varyColors val="0"/>
        <c:ser>
          <c:idx val="0"/>
          <c:order val="0"/>
          <c:spPr>
            <a:ln w="38100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38100">
                <a:solidFill>
                  <a:srgbClr val="00B050"/>
                </a:solidFill>
              </a:ln>
              <a:effectLst/>
            </c:spPr>
          </c:marker>
          <c:xVal>
            <c:numRef>
              <c:f>'[1]Datos de la muestra'!$K$3:$K$48</c:f>
              <c:numCache>
                <c:formatCode>General</c:formatCode>
                <c:ptCount val="46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18</c:v>
                </c:pt>
                <c:pt idx="17">
                  <c:v>21</c:v>
                </c:pt>
                <c:pt idx="18">
                  <c:v>24</c:v>
                </c:pt>
                <c:pt idx="19">
                  <c:v>27</c:v>
                </c:pt>
                <c:pt idx="20">
                  <c:v>30</c:v>
                </c:pt>
                <c:pt idx="21">
                  <c:v>33</c:v>
                </c:pt>
                <c:pt idx="22">
                  <c:v>36</c:v>
                </c:pt>
                <c:pt idx="23">
                  <c:v>39</c:v>
                </c:pt>
                <c:pt idx="24">
                  <c:v>42</c:v>
                </c:pt>
                <c:pt idx="25">
                  <c:v>45</c:v>
                </c:pt>
                <c:pt idx="26">
                  <c:v>48</c:v>
                </c:pt>
                <c:pt idx="27">
                  <c:v>51</c:v>
                </c:pt>
                <c:pt idx="28">
                  <c:v>54</c:v>
                </c:pt>
                <c:pt idx="29">
                  <c:v>57</c:v>
                </c:pt>
                <c:pt idx="30">
                  <c:v>60</c:v>
                </c:pt>
                <c:pt idx="31">
                  <c:v>63</c:v>
                </c:pt>
                <c:pt idx="32">
                  <c:v>66</c:v>
                </c:pt>
                <c:pt idx="33">
                  <c:v>69</c:v>
                </c:pt>
                <c:pt idx="34">
                  <c:v>72</c:v>
                </c:pt>
                <c:pt idx="35">
                  <c:v>75</c:v>
                </c:pt>
                <c:pt idx="36">
                  <c:v>78</c:v>
                </c:pt>
                <c:pt idx="37">
                  <c:v>81</c:v>
                </c:pt>
                <c:pt idx="38">
                  <c:v>84</c:v>
                </c:pt>
                <c:pt idx="39">
                  <c:v>87</c:v>
                </c:pt>
                <c:pt idx="40">
                  <c:v>90</c:v>
                </c:pt>
                <c:pt idx="41">
                  <c:v>93</c:v>
                </c:pt>
                <c:pt idx="42">
                  <c:v>96</c:v>
                </c:pt>
                <c:pt idx="43">
                  <c:v>99</c:v>
                </c:pt>
                <c:pt idx="44">
                  <c:v>102</c:v>
                </c:pt>
                <c:pt idx="45">
                  <c:v>105</c:v>
                </c:pt>
              </c:numCache>
            </c:numRef>
          </c:xVal>
          <c:yVal>
            <c:numRef>
              <c:f>'[1]Datos de la muestra'!$L$3:$L$48</c:f>
              <c:numCache>
                <c:formatCode>General</c:formatCode>
                <c:ptCount val="46"/>
                <c:pt idx="0">
                  <c:v>0.53</c:v>
                </c:pt>
                <c:pt idx="1">
                  <c:v>2.2799999999999998</c:v>
                </c:pt>
                <c:pt idx="2">
                  <c:v>2.44</c:v>
                </c:pt>
                <c:pt idx="3">
                  <c:v>2.4300000000000002</c:v>
                </c:pt>
                <c:pt idx="4">
                  <c:v>2.42</c:v>
                </c:pt>
                <c:pt idx="5">
                  <c:v>2.42</c:v>
                </c:pt>
                <c:pt idx="6">
                  <c:v>2.42</c:v>
                </c:pt>
                <c:pt idx="7">
                  <c:v>2.42</c:v>
                </c:pt>
                <c:pt idx="8">
                  <c:v>2.42</c:v>
                </c:pt>
                <c:pt idx="9">
                  <c:v>2.42</c:v>
                </c:pt>
                <c:pt idx="10">
                  <c:v>2.42</c:v>
                </c:pt>
                <c:pt idx="11">
                  <c:v>2.5</c:v>
                </c:pt>
                <c:pt idx="12">
                  <c:v>2.5</c:v>
                </c:pt>
                <c:pt idx="13">
                  <c:v>2.4900000000000002</c:v>
                </c:pt>
                <c:pt idx="14">
                  <c:v>2.5</c:v>
                </c:pt>
                <c:pt idx="15">
                  <c:v>2.5</c:v>
                </c:pt>
                <c:pt idx="16">
                  <c:v>2.94</c:v>
                </c:pt>
                <c:pt idx="17">
                  <c:v>3.03</c:v>
                </c:pt>
                <c:pt idx="18">
                  <c:v>3.13</c:v>
                </c:pt>
                <c:pt idx="19">
                  <c:v>3.18</c:v>
                </c:pt>
                <c:pt idx="20">
                  <c:v>3.25</c:v>
                </c:pt>
                <c:pt idx="21">
                  <c:v>3.31</c:v>
                </c:pt>
                <c:pt idx="22">
                  <c:v>3.37</c:v>
                </c:pt>
                <c:pt idx="23">
                  <c:v>3.41</c:v>
                </c:pt>
                <c:pt idx="24">
                  <c:v>3.46</c:v>
                </c:pt>
                <c:pt idx="25">
                  <c:v>3.51</c:v>
                </c:pt>
                <c:pt idx="26">
                  <c:v>3.58</c:v>
                </c:pt>
                <c:pt idx="27">
                  <c:v>3.65</c:v>
                </c:pt>
                <c:pt idx="28">
                  <c:v>3.7</c:v>
                </c:pt>
                <c:pt idx="29">
                  <c:v>3.76</c:v>
                </c:pt>
                <c:pt idx="30">
                  <c:v>3.79</c:v>
                </c:pt>
                <c:pt idx="31">
                  <c:v>3.81</c:v>
                </c:pt>
                <c:pt idx="32">
                  <c:v>3.86</c:v>
                </c:pt>
                <c:pt idx="33">
                  <c:v>3.9</c:v>
                </c:pt>
                <c:pt idx="34">
                  <c:v>3.94</c:v>
                </c:pt>
                <c:pt idx="35">
                  <c:v>3.95</c:v>
                </c:pt>
                <c:pt idx="36">
                  <c:v>3.99</c:v>
                </c:pt>
                <c:pt idx="37">
                  <c:v>4.05</c:v>
                </c:pt>
                <c:pt idx="38">
                  <c:v>4.0599999999999996</c:v>
                </c:pt>
                <c:pt idx="39">
                  <c:v>4.09</c:v>
                </c:pt>
                <c:pt idx="40">
                  <c:v>4.12</c:v>
                </c:pt>
                <c:pt idx="41">
                  <c:v>4.13</c:v>
                </c:pt>
                <c:pt idx="42">
                  <c:v>4.13</c:v>
                </c:pt>
                <c:pt idx="43">
                  <c:v>4.12</c:v>
                </c:pt>
                <c:pt idx="44">
                  <c:v>4.1100000000000003</c:v>
                </c:pt>
                <c:pt idx="45">
                  <c:v>4.0999999999999996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872-43A7-8AD2-89958AC14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680463"/>
        <c:axId val="89826639"/>
      </c:scatterChart>
      <c:valAx>
        <c:axId val="39680463"/>
        <c:scaling>
          <c:orientation val="minMax"/>
          <c:max val="105"/>
          <c:min val="0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/>
                  <a:t>Tiempo [min]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89826639"/>
        <c:crosses val="autoZero"/>
        <c:crossBetween val="midCat"/>
        <c:majorUnit val="10"/>
      </c:valAx>
      <c:valAx>
        <c:axId val="89826639"/>
        <c:scaling>
          <c:orientation val="minMax"/>
          <c:min val="0.2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4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es-MX"/>
                  <a:t>Presión [psi]</a:t>
                </a:r>
              </a:p>
            </c:rich>
          </c:tx>
          <c:layout>
            <c:manualLayout>
              <c:xMode val="edge"/>
              <c:yMode val="edge"/>
              <c:x val="2.1543046775673515E-2"/>
              <c:y val="0.3617375438565896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4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222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39680463"/>
        <c:crosses val="autoZero"/>
        <c:crossBetween val="midCat"/>
      </c:valAx>
      <c:spPr>
        <a:noFill/>
        <a:ln w="28575">
          <a:solidFill>
            <a:sysClr val="windowText" lastClr="000000"/>
          </a:solidFill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4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910828</xdr:colOff>
      <xdr:row>5</xdr:row>
      <xdr:rowOff>126999</xdr:rowOff>
    </xdr:from>
    <xdr:to>
      <xdr:col>21</xdr:col>
      <xdr:colOff>647491</xdr:colOff>
      <xdr:row>23</xdr:row>
      <xdr:rowOff>319373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ADD027ED-465D-C04B-97D1-EE1F75571B1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932828</xdr:colOff>
      <xdr:row>28</xdr:row>
      <xdr:rowOff>125830</xdr:rowOff>
    </xdr:from>
    <xdr:to>
      <xdr:col>21</xdr:col>
      <xdr:colOff>702871</xdr:colOff>
      <xdr:row>48</xdr:row>
      <xdr:rowOff>124919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5C6FAB75-98B3-1847-A6DD-34FBFCB502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2653731</xdr:colOff>
      <xdr:row>33</xdr:row>
      <xdr:rowOff>142331</xdr:rowOff>
    </xdr:from>
    <xdr:ext cx="1748556" cy="43082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19" name="CuadroTexto 1">
              <a:extLst>
                <a:ext uri="{FF2B5EF4-FFF2-40B4-BE49-F238E27FC236}">
                  <a16:creationId xmlns:a16="http://schemas.microsoft.com/office/drawing/2014/main" id="{D7CA1CAA-C645-DF40-9E58-59CC4B7EF497}"/>
                </a:ext>
              </a:extLst>
            </xdr:cNvPr>
            <xdr:cNvSpPr txBox="1"/>
          </xdr:nvSpPr>
          <xdr:spPr>
            <a:xfrm>
              <a:off x="3174223" y="8491020"/>
              <a:ext cx="1748556" cy="4308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Á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𝑟𝑒𝑎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𝜋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</m:t>
                        </m:r>
                        <m:sSup>
                          <m:sSupPr>
                            <m:ctrlPr>
                              <a:rPr lang="es-E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∗ </m:t>
                            </m:r>
                            <m:r>
                              <a:rPr lang="es-E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𝐷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 panose="02040503050406030204" pitchFamily="18" charset="0"/>
                                <a:ea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4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𝑐𝑚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2</m:t>
                            </m:r>
                          </m:sup>
                        </m:sSup>
                      </m:e>
                    </m:d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19" name="CuadroTexto 1">
              <a:extLst>
                <a:ext uri="{FF2B5EF4-FFF2-40B4-BE49-F238E27FC236}">
                  <a16:creationId xmlns:a16="http://schemas.microsoft.com/office/drawing/2014/main" id="{D7CA1CAA-C645-DF40-9E58-59CC4B7EF497}"/>
                </a:ext>
              </a:extLst>
            </xdr:cNvPr>
            <xdr:cNvSpPr txBox="1"/>
          </xdr:nvSpPr>
          <xdr:spPr>
            <a:xfrm>
              <a:off x="3174223" y="8491020"/>
              <a:ext cx="1748556" cy="43082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Á𝑟𝑒𝑎=(</a:t>
              </a:r>
              <a:r>
                <a:rPr lang="es-E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𝜋 〖∗ 𝐷〗^2)/</a:t>
              </a:r>
              <a:r>
                <a:rPr lang="es-ES" sz="1400" b="0" i="0">
                  <a:latin typeface="Cambria Math" panose="02040503050406030204" pitchFamily="18" charset="0"/>
                </a:rPr>
                <a:t>4  [〖𝑐𝑚〗^2 ]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1</xdr:col>
      <xdr:colOff>2155620</xdr:colOff>
      <xdr:row>37</xdr:row>
      <xdr:rowOff>30079</xdr:rowOff>
    </xdr:from>
    <xdr:ext cx="2853217" cy="230704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0" name="CuadroTexto 2">
              <a:extLst>
                <a:ext uri="{FF2B5EF4-FFF2-40B4-BE49-F238E27FC236}">
                  <a16:creationId xmlns:a16="http://schemas.microsoft.com/office/drawing/2014/main" id="{7845281D-4C81-AF44-BAC8-770E124DE4EB}"/>
                </a:ext>
              </a:extLst>
            </xdr:cNvPr>
            <xdr:cNvSpPr txBox="1"/>
          </xdr:nvSpPr>
          <xdr:spPr>
            <a:xfrm>
              <a:off x="2676112" y="9294833"/>
              <a:ext cx="2853217" cy="2307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𝑉𝑜𝑙𝑢𝑚𝑒𝑛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=Á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𝑟𝑒𝑎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∗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𝐿𝑜𝑛𝑔𝑖𝑡𝑢𝑑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𝑐𝑚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</m:e>
                    </m:d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20" name="CuadroTexto 2">
              <a:extLst>
                <a:ext uri="{FF2B5EF4-FFF2-40B4-BE49-F238E27FC236}">
                  <a16:creationId xmlns:a16="http://schemas.microsoft.com/office/drawing/2014/main" id="{7845281D-4C81-AF44-BAC8-770E124DE4EB}"/>
                </a:ext>
              </a:extLst>
            </xdr:cNvPr>
            <xdr:cNvSpPr txBox="1"/>
          </xdr:nvSpPr>
          <xdr:spPr>
            <a:xfrm>
              <a:off x="2676112" y="9294833"/>
              <a:ext cx="2853217" cy="23070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𝑉𝑜𝑙𝑢𝑚𝑒𝑛=Á𝑟𝑒𝑎 ∗𝐿𝑜𝑛𝑔𝑖𝑡𝑢𝑑 [〖𝑐𝑚〗^3 ]  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1</xdr:col>
      <xdr:colOff>1998934</xdr:colOff>
      <xdr:row>39</xdr:row>
      <xdr:rowOff>219988</xdr:rowOff>
    </xdr:from>
    <xdr:ext cx="3101298" cy="447489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1" name="CuadroTexto 3">
              <a:extLst>
                <a:ext uri="{FF2B5EF4-FFF2-40B4-BE49-F238E27FC236}">
                  <a16:creationId xmlns:a16="http://schemas.microsoft.com/office/drawing/2014/main" id="{D58826BE-19BE-D046-B1DF-5C8E2EDB2942}"/>
                </a:ext>
              </a:extLst>
            </xdr:cNvPr>
            <xdr:cNvSpPr txBox="1"/>
          </xdr:nvSpPr>
          <xdr:spPr>
            <a:xfrm>
              <a:off x="2519426" y="9942775"/>
              <a:ext cx="3101298" cy="447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ES" sz="1400" b="0" i="0">
                        <a:latin typeface="Cambria Math" panose="02040503050406030204" pitchFamily="18" charset="0"/>
                      </a:rPr>
                      <m:t>De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𝑛𝑠𝑖𝑑𝑎𝑑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𝑑𝑒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𝑙𝑎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𝑟𝑜𝑐𝑎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𝑚𝑎𝑠𝑎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𝑣𝑜𝑙𝑢𝑚𝑒𝑛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f>
                          <m:f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fPr>
                          <m:num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𝑔</m:t>
                            </m:r>
                          </m:num>
                          <m:den>
                            <m:sSup>
                              <m:sSupPr>
                                <m:ctrlP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</m:ctrlPr>
                              </m:sSupPr>
                              <m:e>
                                <m: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  <m:t>𝑐𝑚</m:t>
                                </m:r>
                              </m:e>
                              <m:sup>
                                <m:r>
                                  <a:rPr lang="es-ES" sz="1400" b="0" i="1">
                                    <a:latin typeface="Cambria Math" panose="02040503050406030204" pitchFamily="18" charset="0"/>
                                  </a:rPr>
                                  <m:t>3</m:t>
                                </m:r>
                              </m:sup>
                            </m:sSup>
                          </m:den>
                        </m:f>
                      </m:e>
                    </m:d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21" name="CuadroTexto 3">
              <a:extLst>
                <a:ext uri="{FF2B5EF4-FFF2-40B4-BE49-F238E27FC236}">
                  <a16:creationId xmlns:a16="http://schemas.microsoft.com/office/drawing/2014/main" id="{D58826BE-19BE-D046-B1DF-5C8E2EDB2942}"/>
                </a:ext>
              </a:extLst>
            </xdr:cNvPr>
            <xdr:cNvSpPr txBox="1"/>
          </xdr:nvSpPr>
          <xdr:spPr>
            <a:xfrm>
              <a:off x="2519426" y="9942775"/>
              <a:ext cx="3101298" cy="447489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De𝑛𝑠𝑖𝑑𝑎𝑑 𝑑𝑒 𝑙𝑎 𝑟𝑜𝑐𝑎=𝑚𝑎𝑠𝑎/𝑣𝑜𝑙𝑢𝑚𝑒𝑛  [𝑔/〖𝑐𝑚〗^3 ]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1</xdr:col>
      <xdr:colOff>2602105</xdr:colOff>
      <xdr:row>43</xdr:row>
      <xdr:rowOff>14489</xdr:rowOff>
    </xdr:from>
    <xdr:ext cx="1761701" cy="401905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2" name="CuadroTexto 4">
              <a:extLst>
                <a:ext uri="{FF2B5EF4-FFF2-40B4-BE49-F238E27FC236}">
                  <a16:creationId xmlns:a16="http://schemas.microsoft.com/office/drawing/2014/main" id="{CD9BBED7-3328-EA44-9D61-C1B4DB200020}"/>
                </a:ext>
              </a:extLst>
            </xdr:cNvPr>
            <xdr:cNvSpPr txBox="1"/>
          </xdr:nvSpPr>
          <xdr:spPr>
            <a:xfrm>
              <a:off x="3113896" y="10534638"/>
              <a:ext cx="1761701" cy="401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m:rPr>
                        <m:sty m:val="p"/>
                      </m:rPr>
                      <a:rPr lang="es-ES" sz="1400" b="0" i="1">
                        <a:latin typeface="Cambria Math" panose="02040503050406030204" pitchFamily="18" charset="0"/>
                      </a:rPr>
                      <m:t>k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𝑞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l-GR" sz="1400" b="0" i="1">
                            <a:latin typeface="Cambria Math" panose="02040503050406030204" pitchFamily="18" charset="0"/>
                          </a:rPr>
                          <m:t>𝜇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𝐿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𝐴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 ∆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  <a:ea typeface="Cambria Math" panose="02040503050406030204" pitchFamily="18" charset="0"/>
                          </a:rPr>
                          <m:t>𝑃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∗1000 [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𝑚𝐷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]</m:t>
                    </m:r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22" name="CuadroTexto 4">
              <a:extLst>
                <a:ext uri="{FF2B5EF4-FFF2-40B4-BE49-F238E27FC236}">
                  <a16:creationId xmlns:a16="http://schemas.microsoft.com/office/drawing/2014/main" id="{CD9BBED7-3328-EA44-9D61-C1B4DB200020}"/>
                </a:ext>
              </a:extLst>
            </xdr:cNvPr>
            <xdr:cNvSpPr txBox="1"/>
          </xdr:nvSpPr>
          <xdr:spPr>
            <a:xfrm>
              <a:off x="3113896" y="10534638"/>
              <a:ext cx="1761701" cy="401905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k=(𝑞 </a:t>
              </a:r>
              <a:r>
                <a:rPr lang="el-GR" sz="1400" b="0" i="0">
                  <a:latin typeface="Cambria Math" panose="02040503050406030204" pitchFamily="18" charset="0"/>
                </a:rPr>
                <a:t>𝜇</a:t>
              </a:r>
              <a:r>
                <a:rPr lang="es-ES" sz="1400" b="0" i="0">
                  <a:latin typeface="Cambria Math" panose="02040503050406030204" pitchFamily="18" charset="0"/>
                </a:rPr>
                <a:t> 𝐿)/(</a:t>
              </a:r>
              <a:r>
                <a:rPr lang="es-ES" sz="1400" b="0" i="0">
                  <a:latin typeface="Cambria Math" panose="02040503050406030204" pitchFamily="18" charset="0"/>
                  <a:ea typeface="Cambria Math" panose="02040503050406030204" pitchFamily="18" charset="0"/>
                </a:rPr>
                <a:t>𝐴 ∆𝑃)</a:t>
              </a:r>
              <a:r>
                <a:rPr lang="es-ES" sz="1400" b="0" i="0">
                  <a:latin typeface="Cambria Math" panose="02040503050406030204" pitchFamily="18" charset="0"/>
                </a:rPr>
                <a:t>∗1000 [𝑚𝐷]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1</xdr:col>
      <xdr:colOff>1665096</xdr:colOff>
      <xdr:row>46</xdr:row>
      <xdr:rowOff>112609</xdr:rowOff>
    </xdr:from>
    <xdr:ext cx="3642600" cy="442493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3" name="CuadroTexto 5">
              <a:extLst>
                <a:ext uri="{FF2B5EF4-FFF2-40B4-BE49-F238E27FC236}">
                  <a16:creationId xmlns:a16="http://schemas.microsoft.com/office/drawing/2014/main" id="{330F5E03-B8ED-0F41-BF1F-000619D8A05E}"/>
                </a:ext>
              </a:extLst>
            </xdr:cNvPr>
            <xdr:cNvSpPr txBox="1"/>
          </xdr:nvSpPr>
          <xdr:spPr>
            <a:xfrm>
              <a:off x="2185588" y="11438511"/>
              <a:ext cx="3642600" cy="442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𝑉𝑜𝑙𝑢𝑚𝑒𝑛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𝑝𝑜𝑟𝑜𝑠𝑜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 =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l-GR" sz="1400" b="0" i="1">
                            <a:latin typeface="Cambria Math" panose="02040503050406030204" pitchFamily="18" charset="0"/>
                          </a:rPr>
                          <m:t>𝛥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𝑚𝑎𝑠𝑎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𝑑𝑒𝑛𝑠𝑖𝑑𝑎𝑑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𝑑𝑒𝑙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𝑎𝑔𝑢𝑎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 </m:t>
                    </m:r>
                    <m:d>
                      <m:dPr>
                        <m:begChr m:val="["/>
                        <m:endChr m:val="]"/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dPr>
                      <m:e>
                        <m:sSup>
                          <m:sSupPr>
                            <m:ctrlPr>
                              <a:rPr lang="es-ES" sz="1400" b="0" i="1">
                                <a:latin typeface="Cambria Math" panose="02040503050406030204" pitchFamily="18" charset="0"/>
                              </a:rPr>
                            </m:ctrlPr>
                          </m:sSupPr>
                          <m:e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𝑐𝑚</m:t>
                            </m:r>
                          </m:e>
                          <m:sup>
                            <m:r>
                              <a:rPr lang="es-ES" sz="1400" b="0" i="1">
                                <a:latin typeface="Cambria Math" panose="02040503050406030204" pitchFamily="18" charset="0"/>
                              </a:rPr>
                              <m:t>3</m:t>
                            </m:r>
                          </m:sup>
                        </m:sSup>
                      </m:e>
                    </m:d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23" name="CuadroTexto 5">
              <a:extLst>
                <a:ext uri="{FF2B5EF4-FFF2-40B4-BE49-F238E27FC236}">
                  <a16:creationId xmlns:a16="http://schemas.microsoft.com/office/drawing/2014/main" id="{330F5E03-B8ED-0F41-BF1F-000619D8A05E}"/>
                </a:ext>
              </a:extLst>
            </xdr:cNvPr>
            <xdr:cNvSpPr txBox="1"/>
          </xdr:nvSpPr>
          <xdr:spPr>
            <a:xfrm>
              <a:off x="2185588" y="11438511"/>
              <a:ext cx="3642600" cy="442493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sp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𝑉𝑜𝑙𝑢𝑚𝑒𝑛 𝑝𝑜𝑟𝑜𝑠𝑜 =(</a:t>
              </a:r>
              <a:r>
                <a:rPr lang="el-GR" sz="1400" b="0" i="0">
                  <a:latin typeface="Cambria Math" panose="02040503050406030204" pitchFamily="18" charset="0"/>
                </a:rPr>
                <a:t>𝛥</a:t>
              </a:r>
              <a:r>
                <a:rPr lang="es-ES" sz="1400" b="0" i="0">
                  <a:latin typeface="Cambria Math" panose="02040503050406030204" pitchFamily="18" charset="0"/>
                </a:rPr>
                <a:t> 𝑚𝑎𝑠𝑎)/(𝑑𝑒𝑛𝑠𝑖𝑑𝑎𝑑 𝑑𝑒𝑙 𝑎𝑔𝑢𝑎)  [〖𝑐𝑚〗^3 ]</a:t>
              </a:r>
              <a:endParaRPr lang="es-MX" sz="1400"/>
            </a:p>
          </xdr:txBody>
        </xdr:sp>
      </mc:Fallback>
    </mc:AlternateContent>
    <xdr:clientData/>
  </xdr:oneCellAnchor>
  <xdr:oneCellAnchor>
    <xdr:from>
      <xdr:col>1</xdr:col>
      <xdr:colOff>995180</xdr:colOff>
      <xdr:row>50</xdr:row>
      <xdr:rowOff>77241</xdr:rowOff>
    </xdr:from>
    <xdr:ext cx="5041958" cy="533400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4" name="CuadroTexto 6">
              <a:extLst>
                <a:ext uri="{FF2B5EF4-FFF2-40B4-BE49-F238E27FC236}">
                  <a16:creationId xmlns:a16="http://schemas.microsoft.com/office/drawing/2014/main" id="{86FC48DD-9788-184D-99EB-6B867FA8683C}"/>
                </a:ext>
              </a:extLst>
            </xdr:cNvPr>
            <xdr:cNvSpPr txBox="1"/>
          </xdr:nvSpPr>
          <xdr:spPr>
            <a:xfrm>
              <a:off x="1515672" y="12319208"/>
              <a:ext cx="5041958" cy="533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14:m>
                <m:oMathPara xmlns:m="http://schemas.openxmlformats.org/officeDocument/2006/math">
                  <m:oMathParaPr>
                    <m:jc m:val="centerGroup"/>
                  </m:oMathParaPr>
                  <m:oMath xmlns:m="http://schemas.openxmlformats.org/officeDocument/2006/math">
                    <m:r>
                      <a:rPr lang="es-ES" sz="1400" b="0" i="1">
                        <a:latin typeface="Cambria Math" panose="02040503050406030204" pitchFamily="18" charset="0"/>
                      </a:rPr>
                      <m:t>𝑃𝑜𝑟𝑜𝑠𝑖𝑑𝑎𝑑</m:t>
                    </m:r>
                    <m:r>
                      <a:rPr lang="es-ES" sz="1400" b="0" i="1">
                        <a:latin typeface="Cambria Math" panose="02040503050406030204" pitchFamily="18" charset="0"/>
                      </a:rPr>
                      <m:t>=</m:t>
                    </m:r>
                    <m:f>
                      <m:fPr>
                        <m:ctrlPr>
                          <a:rPr lang="es-ES" sz="1400" b="0" i="1">
                            <a:latin typeface="Cambria Math" panose="02040503050406030204" pitchFamily="18" charset="0"/>
                          </a:rPr>
                        </m:ctrlPr>
                      </m:fPr>
                      <m:num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𝑣𝑜𝑙𝑢𝑚𝑒𝑛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𝑝𝑜𝑟𝑜𝑠𝑜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𝑜𝑐𝑢𝑝𝑎𝑑𝑜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𝑝𝑜𝑟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𝑒𝑙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𝑓𝑙𝑢𝑖𝑑𝑜</m:t>
                        </m:r>
                      </m:num>
                      <m:den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𝑣𝑜𝑙𝑢𝑚𝑒𝑛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𝑑𝑒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𝑙𝑎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 </m:t>
                        </m:r>
                        <m:r>
                          <a:rPr lang="es-ES" sz="1400" b="0" i="1">
                            <a:latin typeface="Cambria Math" panose="02040503050406030204" pitchFamily="18" charset="0"/>
                          </a:rPr>
                          <m:t>𝑟𝑜𝑐𝑎</m:t>
                        </m:r>
                      </m:den>
                    </m:f>
                    <m:r>
                      <a:rPr lang="es-ES" sz="1400" b="0" i="1">
                        <a:latin typeface="Cambria Math" panose="02040503050406030204" pitchFamily="18" charset="0"/>
                      </a:rPr>
                      <m:t>∗100 [%] </m:t>
                    </m:r>
                  </m:oMath>
                </m:oMathPara>
              </a14:m>
              <a:endParaRPr lang="es-MX" sz="1400"/>
            </a:p>
          </xdr:txBody>
        </xdr:sp>
      </mc:Choice>
      <mc:Fallback xmlns="">
        <xdr:sp macro="" textlink="">
          <xdr:nvSpPr>
            <xdr:cNvPr id="24" name="CuadroTexto 6">
              <a:extLst>
                <a:ext uri="{FF2B5EF4-FFF2-40B4-BE49-F238E27FC236}">
                  <a16:creationId xmlns:a16="http://schemas.microsoft.com/office/drawing/2014/main" id="{86FC48DD-9788-184D-99EB-6B867FA8683C}"/>
                </a:ext>
              </a:extLst>
            </xdr:cNvPr>
            <xdr:cNvSpPr txBox="1"/>
          </xdr:nvSpPr>
          <xdr:spPr>
            <a:xfrm>
              <a:off x="1515672" y="12319208"/>
              <a:ext cx="5041958" cy="533400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lIns="0" tIns="0" rIns="0" bIns="0" rtlCol="0" anchor="t">
              <a:noAutofit/>
            </a:bodyPr>
            <a:lstStyle/>
            <a:p>
              <a:pPr/>
              <a:r>
                <a:rPr lang="es-ES" sz="1400" b="0" i="0">
                  <a:latin typeface="Cambria Math" panose="02040503050406030204" pitchFamily="18" charset="0"/>
                </a:rPr>
                <a:t>𝑃𝑜𝑟𝑜𝑠𝑖𝑑𝑎𝑑=(𝑣𝑜𝑙𝑢𝑚𝑒𝑛 𝑝𝑜𝑟𝑜𝑠𝑜 𝑜𝑐𝑢𝑝𝑎𝑑𝑜 𝑝𝑜𝑟 𝑒𝑙 𝑓𝑙𝑢𝑖𝑑𝑜)/(𝑣𝑜𝑙𝑢𝑚𝑒𝑛 𝑑𝑒 𝑙𝑎 𝑟𝑜𝑐𝑎)∗100 [%] </a:t>
              </a:r>
              <a:endParaRPr lang="es-MX" sz="1400"/>
            </a:p>
          </xdr:txBody>
        </xdr:sp>
      </mc:Fallback>
    </mc:AlternateContent>
    <xdr:clientData/>
  </xdr:oneCellAnchor>
  <xdr:twoCellAnchor>
    <xdr:from>
      <xdr:col>22</xdr:col>
      <xdr:colOff>-1</xdr:colOff>
      <xdr:row>15</xdr:row>
      <xdr:rowOff>225135</xdr:rowOff>
    </xdr:from>
    <xdr:to>
      <xdr:col>30</xdr:col>
      <xdr:colOff>467590</xdr:colOff>
      <xdr:row>35</xdr:row>
      <xdr:rowOff>155863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5CE5B64-68FB-405E-9DA9-FA1A3B5E0C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23</xdr:col>
      <xdr:colOff>165652</xdr:colOff>
      <xdr:row>17</xdr:row>
      <xdr:rowOff>184058</xdr:rowOff>
    </xdr:from>
    <xdr:to>
      <xdr:col>24</xdr:col>
      <xdr:colOff>312898</xdr:colOff>
      <xdr:row>32</xdr:row>
      <xdr:rowOff>92029</xdr:rowOff>
    </xdr:to>
    <xdr:sp macro="" textlink="">
      <xdr:nvSpPr>
        <xdr:cNvPr id="3" name="Rectangle 2">
          <a:extLst>
            <a:ext uri="{FF2B5EF4-FFF2-40B4-BE49-F238E27FC236}">
              <a16:creationId xmlns:a16="http://schemas.microsoft.com/office/drawing/2014/main" id="{E0158507-DB35-D7F9-C666-1444BADAB708}"/>
            </a:ext>
          </a:extLst>
        </xdr:cNvPr>
        <xdr:cNvSpPr/>
      </xdr:nvSpPr>
      <xdr:spPr>
        <a:xfrm>
          <a:off x="23798695" y="4601449"/>
          <a:ext cx="975507" cy="3460290"/>
        </a:xfrm>
        <a:prstGeom prst="rect">
          <a:avLst/>
        </a:prstGeom>
        <a:solidFill>
          <a:schemeClr val="accent2">
            <a:lumMod val="40000"/>
            <a:lumOff val="60000"/>
            <a:alpha val="4969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twoCellAnchor>
    <xdr:from>
      <xdr:col>24</xdr:col>
      <xdr:colOff>336460</xdr:colOff>
      <xdr:row>17</xdr:row>
      <xdr:rowOff>189212</xdr:rowOff>
    </xdr:from>
    <xdr:to>
      <xdr:col>29</xdr:col>
      <xdr:colOff>938697</xdr:colOff>
      <xdr:row>32</xdr:row>
      <xdr:rowOff>97183</xdr:rowOff>
    </xdr:to>
    <xdr:sp macro="" textlink="">
      <xdr:nvSpPr>
        <xdr:cNvPr id="12" name="Rectangle 11">
          <a:extLst>
            <a:ext uri="{FF2B5EF4-FFF2-40B4-BE49-F238E27FC236}">
              <a16:creationId xmlns:a16="http://schemas.microsoft.com/office/drawing/2014/main" id="{41D32802-A484-0B49-B0C4-0D2E7EB28B8A}"/>
            </a:ext>
          </a:extLst>
        </xdr:cNvPr>
        <xdr:cNvSpPr/>
      </xdr:nvSpPr>
      <xdr:spPr>
        <a:xfrm>
          <a:off x="24797764" y="4606603"/>
          <a:ext cx="5608614" cy="3460290"/>
        </a:xfrm>
        <a:prstGeom prst="rect">
          <a:avLst/>
        </a:prstGeom>
        <a:solidFill>
          <a:schemeClr val="accent1">
            <a:lumMod val="20000"/>
            <a:lumOff val="80000"/>
            <a:alpha val="49690"/>
          </a:schemeClr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US" sz="1100"/>
        </a:p>
      </xdr:txBody>
    </xdr:sp>
    <xdr:clientData/>
  </xdr:twoCellAnchor>
  <xdr:oneCellAnchor>
    <xdr:from>
      <xdr:col>23</xdr:col>
      <xdr:colOff>257682</xdr:colOff>
      <xdr:row>18</xdr:row>
      <xdr:rowOff>73623</xdr:rowOff>
    </xdr:from>
    <xdr:ext cx="369909" cy="387286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AD29CB53-37C7-DE98-EAD4-A0BA576F3D8E}"/>
            </a:ext>
          </a:extLst>
        </xdr:cNvPr>
        <xdr:cNvSpPr txBox="1"/>
      </xdr:nvSpPr>
      <xdr:spPr>
        <a:xfrm>
          <a:off x="23890725" y="4711884"/>
          <a:ext cx="369909" cy="3872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accent2"/>
              </a:solidFill>
              <a:latin typeface="Arial" panose="020B0604020202020204" pitchFamily="34" charset="0"/>
              <a:cs typeface="Arial" panose="020B0604020202020204" pitchFamily="34" charset="0"/>
            </a:rPr>
            <a:t>A</a:t>
          </a:r>
        </a:p>
      </xdr:txBody>
    </xdr:sp>
    <xdr:clientData/>
  </xdr:oneCellAnchor>
  <xdr:oneCellAnchor>
    <xdr:from>
      <xdr:col>24</xdr:col>
      <xdr:colOff>391676</xdr:colOff>
      <xdr:row>18</xdr:row>
      <xdr:rowOff>60371</xdr:rowOff>
    </xdr:from>
    <xdr:ext cx="369909" cy="387286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2E9EED04-C28B-BE48-AA24-C4A7219FCA74}"/>
            </a:ext>
          </a:extLst>
        </xdr:cNvPr>
        <xdr:cNvSpPr txBox="1"/>
      </xdr:nvSpPr>
      <xdr:spPr>
        <a:xfrm>
          <a:off x="24852980" y="4698632"/>
          <a:ext cx="369909" cy="387286"/>
        </a:xfrm>
        <a:prstGeom prst="rect">
          <a:avLst/>
        </a:prstGeom>
        <a:noFill/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n-US" sz="2000" b="1">
              <a:solidFill>
                <a:schemeClr val="accent1"/>
              </a:solidFill>
              <a:latin typeface="Arial" panose="020B0604020202020204" pitchFamily="34" charset="0"/>
              <a:cs typeface="Arial" panose="020B0604020202020204" pitchFamily="34" charset="0"/>
            </a:rPr>
            <a:t>B</a:t>
          </a:r>
        </a:p>
      </xdr:txBody>
    </xdr:sp>
    <xdr:clientData/>
  </xdr:oneCellAnchor>
  <xdr:twoCellAnchor>
    <xdr:from>
      <xdr:col>1</xdr:col>
      <xdr:colOff>21526</xdr:colOff>
      <xdr:row>62</xdr:row>
      <xdr:rowOff>43051</xdr:rowOff>
    </xdr:from>
    <xdr:to>
      <xdr:col>1</xdr:col>
      <xdr:colOff>1240726</xdr:colOff>
      <xdr:row>63</xdr:row>
      <xdr:rowOff>212026</xdr:rowOff>
    </xdr:to>
    <xdr:pic>
      <xdr:nvPicPr>
        <xdr:cNvPr id="6" name="image1.png" descr="A picture containing text, clipart&#10;&#10;Description automatically generated">
          <a:extLst>
            <a:ext uri="{FF2B5EF4-FFF2-40B4-BE49-F238E27FC236}">
              <a16:creationId xmlns:a16="http://schemas.microsoft.com/office/drawing/2014/main" id="{CDBD3BF4-9F95-DB21-674D-D87ECC6186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8136" y="16854407"/>
          <a:ext cx="1219200" cy="4272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omunidadunammx-my.sharepoint.com/personal/julieta_villegas2810_comunidad_unam_mx/Documents/Facultad/LIRF/Pra&#769;ctica_1_Determinacio&#769;n_de_la_porosidad_y_permeabilidad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de la muestra"/>
      <sheetName val="Tablas de resultados"/>
    </sheetNames>
    <sheetDataSet>
      <sheetData sheetId="0">
        <row r="3">
          <cell r="K3">
            <v>0</v>
          </cell>
          <cell r="L3">
            <v>0.53</v>
          </cell>
        </row>
        <row r="4">
          <cell r="K4">
            <v>1</v>
          </cell>
          <cell r="L4">
            <v>2.2799999999999998</v>
          </cell>
        </row>
        <row r="5">
          <cell r="K5">
            <v>2</v>
          </cell>
          <cell r="L5">
            <v>2.44</v>
          </cell>
        </row>
        <row r="6">
          <cell r="K6">
            <v>3</v>
          </cell>
          <cell r="L6">
            <v>2.4300000000000002</v>
          </cell>
        </row>
        <row r="7">
          <cell r="K7">
            <v>4</v>
          </cell>
          <cell r="L7">
            <v>2.42</v>
          </cell>
        </row>
        <row r="8">
          <cell r="K8">
            <v>5</v>
          </cell>
          <cell r="L8">
            <v>2.42</v>
          </cell>
        </row>
        <row r="9">
          <cell r="K9">
            <v>6</v>
          </cell>
          <cell r="L9">
            <v>2.42</v>
          </cell>
        </row>
        <row r="10">
          <cell r="K10">
            <v>7</v>
          </cell>
          <cell r="L10">
            <v>2.42</v>
          </cell>
        </row>
        <row r="11">
          <cell r="K11">
            <v>8</v>
          </cell>
          <cell r="L11">
            <v>2.42</v>
          </cell>
        </row>
        <row r="12">
          <cell r="K12">
            <v>9</v>
          </cell>
          <cell r="L12">
            <v>2.42</v>
          </cell>
        </row>
        <row r="13">
          <cell r="K13">
            <v>10</v>
          </cell>
          <cell r="L13">
            <v>2.42</v>
          </cell>
        </row>
        <row r="14">
          <cell r="K14">
            <v>11</v>
          </cell>
          <cell r="L14">
            <v>2.5</v>
          </cell>
        </row>
        <row r="15">
          <cell r="K15">
            <v>12</v>
          </cell>
          <cell r="L15">
            <v>2.5</v>
          </cell>
        </row>
        <row r="16">
          <cell r="K16">
            <v>13</v>
          </cell>
          <cell r="L16">
            <v>2.4900000000000002</v>
          </cell>
        </row>
        <row r="17">
          <cell r="K17">
            <v>14</v>
          </cell>
          <cell r="L17">
            <v>2.5</v>
          </cell>
        </row>
        <row r="18">
          <cell r="K18">
            <v>15</v>
          </cell>
          <cell r="L18">
            <v>2.5</v>
          </cell>
        </row>
        <row r="19">
          <cell r="K19">
            <v>18</v>
          </cell>
          <cell r="L19">
            <v>2.94</v>
          </cell>
        </row>
        <row r="20">
          <cell r="K20">
            <v>21</v>
          </cell>
          <cell r="L20">
            <v>3.03</v>
          </cell>
        </row>
        <row r="21">
          <cell r="K21">
            <v>24</v>
          </cell>
          <cell r="L21">
            <v>3.13</v>
          </cell>
        </row>
        <row r="22">
          <cell r="K22">
            <v>27</v>
          </cell>
          <cell r="L22">
            <v>3.18</v>
          </cell>
        </row>
        <row r="23">
          <cell r="K23">
            <v>30</v>
          </cell>
          <cell r="L23">
            <v>3.25</v>
          </cell>
        </row>
        <row r="24">
          <cell r="K24">
            <v>33</v>
          </cell>
          <cell r="L24">
            <v>3.31</v>
          </cell>
        </row>
        <row r="25">
          <cell r="K25">
            <v>36</v>
          </cell>
          <cell r="L25">
            <v>3.37</v>
          </cell>
        </row>
        <row r="26">
          <cell r="K26">
            <v>39</v>
          </cell>
          <cell r="L26">
            <v>3.41</v>
          </cell>
        </row>
        <row r="27">
          <cell r="K27">
            <v>42</v>
          </cell>
          <cell r="L27">
            <v>3.46</v>
          </cell>
        </row>
        <row r="28">
          <cell r="K28">
            <v>45</v>
          </cell>
          <cell r="L28">
            <v>3.51</v>
          </cell>
        </row>
        <row r="29">
          <cell r="K29">
            <v>48</v>
          </cell>
          <cell r="L29">
            <v>3.58</v>
          </cell>
        </row>
        <row r="30">
          <cell r="K30">
            <v>51</v>
          </cell>
          <cell r="L30">
            <v>3.65</v>
          </cell>
        </row>
        <row r="31">
          <cell r="K31">
            <v>54</v>
          </cell>
          <cell r="L31">
            <v>3.7</v>
          </cell>
        </row>
        <row r="32">
          <cell r="K32">
            <v>57</v>
          </cell>
          <cell r="L32">
            <v>3.76</v>
          </cell>
        </row>
        <row r="33">
          <cell r="K33">
            <v>60</v>
          </cell>
          <cell r="L33">
            <v>3.79</v>
          </cell>
        </row>
        <row r="34">
          <cell r="K34">
            <v>63</v>
          </cell>
          <cell r="L34">
            <v>3.81</v>
          </cell>
        </row>
        <row r="35">
          <cell r="K35">
            <v>66</v>
          </cell>
          <cell r="L35">
            <v>3.86</v>
          </cell>
        </row>
        <row r="36">
          <cell r="K36">
            <v>69</v>
          </cell>
          <cell r="L36">
            <v>3.9</v>
          </cell>
        </row>
        <row r="37">
          <cell r="K37">
            <v>72</v>
          </cell>
          <cell r="L37">
            <v>3.94</v>
          </cell>
        </row>
        <row r="38">
          <cell r="K38">
            <v>75</v>
          </cell>
          <cell r="L38">
            <v>3.95</v>
          </cell>
        </row>
        <row r="39">
          <cell r="K39">
            <v>78</v>
          </cell>
          <cell r="L39">
            <v>3.99</v>
          </cell>
        </row>
        <row r="40">
          <cell r="K40">
            <v>81</v>
          </cell>
          <cell r="L40">
            <v>4.05</v>
          </cell>
        </row>
        <row r="41">
          <cell r="K41">
            <v>84</v>
          </cell>
          <cell r="L41">
            <v>4.0599999999999996</v>
          </cell>
        </row>
        <row r="42">
          <cell r="K42">
            <v>87</v>
          </cell>
          <cell r="L42">
            <v>4.09</v>
          </cell>
        </row>
        <row r="43">
          <cell r="K43">
            <v>90</v>
          </cell>
          <cell r="L43">
            <v>4.12</v>
          </cell>
        </row>
        <row r="44">
          <cell r="K44">
            <v>93</v>
          </cell>
          <cell r="L44">
            <v>4.13</v>
          </cell>
        </row>
        <row r="45">
          <cell r="K45">
            <v>96</v>
          </cell>
          <cell r="L45">
            <v>4.13</v>
          </cell>
        </row>
        <row r="46">
          <cell r="K46">
            <v>99</v>
          </cell>
          <cell r="L46">
            <v>4.12</v>
          </cell>
        </row>
        <row r="47">
          <cell r="K47">
            <v>102</v>
          </cell>
          <cell r="L47">
            <v>4.1100000000000003</v>
          </cell>
        </row>
        <row r="48">
          <cell r="K48">
            <v>105</v>
          </cell>
          <cell r="L48">
            <v>4.0999999999999996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0FC20E-A94D-FC4B-A30D-FA82D557948F}">
  <dimension ref="B3:AB66"/>
  <sheetViews>
    <sheetView tabSelected="1" zoomScale="59" zoomScaleNormal="55" workbookViewId="0">
      <selection activeCell="G65" sqref="G65"/>
    </sheetView>
  </sheetViews>
  <sheetFormatPr baseColWidth="10" defaultColWidth="10.83203125" defaultRowHeight="18"/>
  <cols>
    <col min="1" max="1" width="6.6640625" style="1" customWidth="1"/>
    <col min="2" max="2" width="47.6640625" style="1" customWidth="1"/>
    <col min="3" max="3" width="12" style="1" customWidth="1"/>
    <col min="4" max="4" width="13.6640625" style="1" customWidth="1"/>
    <col min="5" max="6" width="7.1640625" style="1" customWidth="1"/>
    <col min="7" max="7" width="24.1640625" style="1" customWidth="1"/>
    <col min="8" max="8" width="10.83203125" style="1" customWidth="1"/>
    <col min="9" max="9" width="10" style="1" customWidth="1"/>
    <col min="10" max="10" width="16.6640625" style="2" bestFit="1" customWidth="1"/>
    <col min="11" max="12" width="19.5" style="2" bestFit="1" customWidth="1"/>
    <col min="13" max="13" width="4" style="1" customWidth="1"/>
    <col min="14" max="14" width="20.83203125" style="1" customWidth="1"/>
    <col min="15" max="15" width="3" style="1" customWidth="1"/>
    <col min="16" max="25" width="10.83203125" style="1"/>
    <col min="26" max="26" width="13.33203125" style="1" customWidth="1"/>
    <col min="27" max="28" width="13.6640625" style="1" customWidth="1"/>
    <col min="29" max="29" width="14" style="1" bestFit="1" customWidth="1"/>
    <col min="30" max="30" width="14.6640625" style="1" bestFit="1" customWidth="1"/>
    <col min="31" max="31" width="10.6640625" style="1" bestFit="1" customWidth="1"/>
    <col min="32" max="32" width="11" style="1" customWidth="1"/>
    <col min="33" max="16384" width="10.83203125" style="1"/>
  </cols>
  <sheetData>
    <row r="3" spans="2:28" ht="21" customHeight="1"/>
    <row r="4" spans="2:28">
      <c r="B4" s="34" t="s">
        <v>28</v>
      </c>
      <c r="C4" s="35"/>
      <c r="D4" s="35"/>
      <c r="E4" s="35"/>
      <c r="F4" s="35"/>
      <c r="H4" s="34" t="s">
        <v>29</v>
      </c>
      <c r="I4" s="34"/>
      <c r="J4" s="34"/>
      <c r="K4" s="34"/>
      <c r="L4" s="34"/>
      <c r="M4" s="34"/>
      <c r="N4" s="34"/>
      <c r="O4" s="34"/>
    </row>
    <row r="5" spans="2:28" ht="33" customHeight="1">
      <c r="B5" s="35"/>
      <c r="C5" s="35"/>
      <c r="D5" s="35"/>
      <c r="E5" s="35"/>
      <c r="F5" s="35"/>
      <c r="H5" s="34"/>
      <c r="I5" s="34"/>
      <c r="J5" s="34"/>
      <c r="K5" s="34"/>
      <c r="L5" s="34"/>
      <c r="M5" s="34"/>
      <c r="N5" s="34"/>
      <c r="O5" s="34"/>
    </row>
    <row r="6" spans="2:28" ht="38">
      <c r="B6" s="36" t="s">
        <v>23</v>
      </c>
      <c r="C6" s="37"/>
      <c r="D6" s="37"/>
      <c r="E6" s="37"/>
      <c r="F6" s="38"/>
      <c r="J6" s="23" t="s">
        <v>38</v>
      </c>
      <c r="K6" s="23" t="s">
        <v>37</v>
      </c>
      <c r="L6" s="23" t="s">
        <v>36</v>
      </c>
      <c r="Z6" s="2"/>
      <c r="AA6" s="2"/>
      <c r="AB6" s="2"/>
    </row>
    <row r="7" spans="2:28" ht="19" customHeight="1">
      <c r="B7" s="12" t="s">
        <v>2</v>
      </c>
      <c r="C7" s="13">
        <v>1.5</v>
      </c>
      <c r="D7" s="14" t="s">
        <v>10</v>
      </c>
      <c r="E7" s="16">
        <f>CONVERT(C7,"in","cm")</f>
        <v>3.81</v>
      </c>
      <c r="F7" s="17" t="s">
        <v>0</v>
      </c>
      <c r="J7" s="28" t="s">
        <v>35</v>
      </c>
      <c r="K7" s="29"/>
      <c r="L7" s="30"/>
      <c r="Z7" s="2"/>
      <c r="AA7" s="2"/>
      <c r="AB7" s="2"/>
    </row>
    <row r="8" spans="2:28">
      <c r="B8" s="12" t="s">
        <v>3</v>
      </c>
      <c r="C8" s="13">
        <v>2.5</v>
      </c>
      <c r="D8" s="14" t="s">
        <v>10</v>
      </c>
      <c r="E8" s="18">
        <f>CONVERT(C8,"in","cm")</f>
        <v>6.35</v>
      </c>
      <c r="F8" s="19" t="s">
        <v>0</v>
      </c>
      <c r="J8" s="5">
        <v>0</v>
      </c>
      <c r="K8" s="5">
        <v>0.53</v>
      </c>
      <c r="L8" s="5">
        <v>0</v>
      </c>
      <c r="O8" s="2"/>
      <c r="Z8" s="2"/>
      <c r="AA8" s="2"/>
      <c r="AB8" s="2"/>
    </row>
    <row r="9" spans="2:28">
      <c r="B9" s="12" t="s">
        <v>18</v>
      </c>
      <c r="C9" s="15">
        <v>152.197</v>
      </c>
      <c r="D9" s="14" t="s">
        <v>8</v>
      </c>
      <c r="J9" s="5">
        <v>1</v>
      </c>
      <c r="K9" s="5">
        <v>2.2799999999999998</v>
      </c>
      <c r="L9" s="5">
        <f>ABS(K9-K8)</f>
        <v>1.7499999999999998</v>
      </c>
      <c r="O9" s="2"/>
      <c r="Z9" s="2"/>
      <c r="AA9" s="2"/>
      <c r="AB9" s="2"/>
    </row>
    <row r="10" spans="2:28">
      <c r="B10" s="31"/>
      <c r="C10" s="32"/>
      <c r="D10" s="33"/>
      <c r="J10" s="5">
        <v>2</v>
      </c>
      <c r="K10" s="5">
        <v>2.44</v>
      </c>
      <c r="L10" s="5">
        <f t="shared" ref="L10:L54" si="0">ABS(K10-K9)</f>
        <v>0.16000000000000014</v>
      </c>
      <c r="O10" s="2"/>
      <c r="Z10" s="2"/>
      <c r="AA10" s="2"/>
      <c r="AB10" s="2"/>
    </row>
    <row r="11" spans="2:28" ht="20">
      <c r="B11" s="12" t="s">
        <v>24</v>
      </c>
      <c r="C11" s="13">
        <v>11.400918279693698</v>
      </c>
      <c r="D11" s="14" t="s">
        <v>13</v>
      </c>
      <c r="J11" s="5">
        <v>3</v>
      </c>
      <c r="K11" s="5">
        <v>2.4300000000000002</v>
      </c>
      <c r="L11" s="5">
        <f t="shared" si="0"/>
        <v>9.9999999999997868E-3</v>
      </c>
      <c r="O11" s="2"/>
      <c r="Z11" s="2"/>
      <c r="AA11" s="2"/>
      <c r="AB11" s="2"/>
    </row>
    <row r="12" spans="2:28" ht="20">
      <c r="B12" s="12" t="s">
        <v>25</v>
      </c>
      <c r="C12" s="13">
        <v>72.395831076054975</v>
      </c>
      <c r="D12" s="14" t="s">
        <v>14</v>
      </c>
      <c r="J12" s="5">
        <v>4</v>
      </c>
      <c r="K12" s="5">
        <v>2.42</v>
      </c>
      <c r="L12" s="5">
        <f t="shared" si="0"/>
        <v>1.0000000000000231E-2</v>
      </c>
      <c r="O12" s="2"/>
      <c r="Z12" s="2"/>
      <c r="AA12" s="2"/>
      <c r="AB12" s="2"/>
    </row>
    <row r="13" spans="2:28" ht="20">
      <c r="B13" s="12" t="s">
        <v>1</v>
      </c>
      <c r="C13" s="24">
        <v>2.1022895619515771</v>
      </c>
      <c r="D13" s="14" t="s">
        <v>15</v>
      </c>
      <c r="J13" s="5">
        <v>5</v>
      </c>
      <c r="K13" s="5">
        <v>2.42</v>
      </c>
      <c r="L13" s="5">
        <f t="shared" si="0"/>
        <v>0</v>
      </c>
      <c r="O13" s="2"/>
      <c r="Z13" s="2"/>
      <c r="AA13" s="2"/>
      <c r="AB13" s="2"/>
    </row>
    <row r="14" spans="2:28">
      <c r="B14" s="12" t="s">
        <v>16</v>
      </c>
      <c r="C14" s="13">
        <v>1</v>
      </c>
      <c r="D14" s="14" t="s">
        <v>9</v>
      </c>
      <c r="J14" s="5">
        <v>6</v>
      </c>
      <c r="K14" s="5">
        <v>2.42</v>
      </c>
      <c r="L14" s="5">
        <f t="shared" si="0"/>
        <v>0</v>
      </c>
      <c r="O14" s="2"/>
      <c r="Z14" s="2"/>
      <c r="AA14" s="2"/>
      <c r="AB14" s="2"/>
    </row>
    <row r="15" spans="2:28" ht="20">
      <c r="B15" s="12" t="s">
        <v>17</v>
      </c>
      <c r="C15" s="13">
        <v>1</v>
      </c>
      <c r="D15" s="14" t="s">
        <v>15</v>
      </c>
      <c r="J15" s="5">
        <v>7</v>
      </c>
      <c r="K15" s="5">
        <v>2.42</v>
      </c>
      <c r="L15" s="5">
        <f t="shared" si="0"/>
        <v>0</v>
      </c>
      <c r="O15" s="2"/>
      <c r="Z15" s="2"/>
      <c r="AA15" s="2"/>
      <c r="AB15" s="2"/>
    </row>
    <row r="16" spans="2:28">
      <c r="B16" s="11"/>
      <c r="C16" s="3"/>
      <c r="D16" s="7"/>
      <c r="J16" s="5">
        <v>8</v>
      </c>
      <c r="K16" s="5">
        <v>2.42</v>
      </c>
      <c r="L16" s="5">
        <f t="shared" si="0"/>
        <v>0</v>
      </c>
      <c r="O16" s="2"/>
      <c r="Z16" s="2"/>
      <c r="AA16" s="2"/>
      <c r="AB16" s="2"/>
    </row>
    <row r="17" spans="2:28">
      <c r="B17" s="12" t="s">
        <v>19</v>
      </c>
      <c r="C17" s="15">
        <v>165.86799999999999</v>
      </c>
      <c r="D17" s="14" t="s">
        <v>8</v>
      </c>
      <c r="J17" s="5">
        <v>9</v>
      </c>
      <c r="K17" s="5">
        <v>2.42</v>
      </c>
      <c r="L17" s="5">
        <f t="shared" si="0"/>
        <v>0</v>
      </c>
      <c r="O17" s="2"/>
      <c r="Z17" s="2"/>
      <c r="AA17" s="2"/>
      <c r="AB17" s="2"/>
    </row>
    <row r="18" spans="2:28">
      <c r="B18" s="12" t="s">
        <v>20</v>
      </c>
      <c r="C18" s="15">
        <v>13.670999999999992</v>
      </c>
      <c r="D18" s="14" t="s">
        <v>8</v>
      </c>
      <c r="J18" s="5">
        <v>10</v>
      </c>
      <c r="K18" s="5">
        <v>2.42</v>
      </c>
      <c r="L18" s="5">
        <f t="shared" si="0"/>
        <v>0</v>
      </c>
      <c r="O18" s="2"/>
      <c r="Z18" s="2"/>
      <c r="AA18" s="2"/>
      <c r="AB18" s="2"/>
    </row>
    <row r="19" spans="2:28" ht="20">
      <c r="B19" s="12" t="s">
        <v>21</v>
      </c>
      <c r="C19" s="15">
        <v>13.670999999999992</v>
      </c>
      <c r="D19" s="14" t="s">
        <v>14</v>
      </c>
      <c r="J19" s="5">
        <v>11</v>
      </c>
      <c r="K19" s="5">
        <v>2.5</v>
      </c>
      <c r="L19" s="5">
        <f t="shared" si="0"/>
        <v>8.0000000000000071E-2</v>
      </c>
      <c r="O19" s="2"/>
      <c r="Z19" s="2"/>
      <c r="AA19" s="2"/>
      <c r="AB19" s="2"/>
    </row>
    <row r="20" spans="2:28">
      <c r="B20" s="11"/>
      <c r="C20" s="3"/>
      <c r="D20" s="7"/>
      <c r="J20" s="5">
        <v>12</v>
      </c>
      <c r="K20" s="5">
        <v>2.5</v>
      </c>
      <c r="L20" s="5">
        <f t="shared" si="0"/>
        <v>0</v>
      </c>
      <c r="O20" s="2"/>
      <c r="Z20" s="2"/>
      <c r="AA20" s="2"/>
      <c r="AB20" s="2"/>
    </row>
    <row r="21" spans="2:28" ht="20">
      <c r="B21" s="12" t="s">
        <v>30</v>
      </c>
      <c r="C21" s="13">
        <v>1.6666666666666666E-2</v>
      </c>
      <c r="D21" s="14" t="s">
        <v>12</v>
      </c>
      <c r="J21" s="5">
        <v>13</v>
      </c>
      <c r="K21" s="5">
        <v>2.4900000000000002</v>
      </c>
      <c r="L21" s="5">
        <f t="shared" si="0"/>
        <v>9.9999999999997868E-3</v>
      </c>
      <c r="O21" s="2"/>
      <c r="Z21" s="2"/>
      <c r="AA21" s="2"/>
      <c r="AB21" s="2"/>
    </row>
    <row r="22" spans="2:28" ht="20">
      <c r="B22" s="12" t="s">
        <v>31</v>
      </c>
      <c r="C22" s="15">
        <v>2.5000000000000001E-2</v>
      </c>
      <c r="D22" s="14" t="s">
        <v>12</v>
      </c>
      <c r="J22" s="5">
        <v>14</v>
      </c>
      <c r="K22" s="5">
        <v>2.5</v>
      </c>
      <c r="L22" s="5">
        <f t="shared" si="0"/>
        <v>9.9999999999997868E-3</v>
      </c>
      <c r="O22" s="2"/>
      <c r="Z22" s="2"/>
      <c r="AA22" s="2"/>
      <c r="AB22" s="2"/>
    </row>
    <row r="23" spans="2:28">
      <c r="B23" s="12" t="s">
        <v>7</v>
      </c>
      <c r="C23" s="15">
        <v>2000</v>
      </c>
      <c r="D23" s="14" t="s">
        <v>6</v>
      </c>
      <c r="J23" s="5">
        <v>15</v>
      </c>
      <c r="K23" s="5">
        <v>2.5</v>
      </c>
      <c r="L23" s="5">
        <f>ABS(K23-K22)</f>
        <v>0</v>
      </c>
      <c r="O23" s="2"/>
      <c r="Z23" s="2"/>
      <c r="AA23" s="2"/>
      <c r="AB23" s="2"/>
    </row>
    <row r="24" spans="2:28" ht="27" customHeight="1">
      <c r="B24" s="12" t="s">
        <v>26</v>
      </c>
      <c r="C24" s="15">
        <v>152</v>
      </c>
      <c r="D24" s="14" t="s">
        <v>27</v>
      </c>
      <c r="J24" s="28" t="s">
        <v>34</v>
      </c>
      <c r="K24" s="29"/>
      <c r="L24" s="30"/>
      <c r="O24" s="2"/>
      <c r="Z24" s="2"/>
      <c r="AA24" s="2"/>
      <c r="AB24" s="2"/>
    </row>
    <row r="25" spans="2:28" ht="18" customHeight="1">
      <c r="B25" s="39"/>
      <c r="C25" s="40"/>
      <c r="D25" s="41"/>
      <c r="J25" s="4">
        <f>J23+3</f>
        <v>18</v>
      </c>
      <c r="K25" s="4">
        <v>2.94</v>
      </c>
      <c r="L25" s="4">
        <f>ABS(K25-K23)</f>
        <v>0.43999999999999995</v>
      </c>
      <c r="O25" s="2"/>
      <c r="Z25" s="2"/>
      <c r="AA25" s="2"/>
      <c r="AB25" s="2"/>
    </row>
    <row r="26" spans="2:28">
      <c r="B26" s="42" t="s">
        <v>32</v>
      </c>
      <c r="C26" s="43"/>
      <c r="D26" s="44"/>
      <c r="J26" s="4">
        <f t="shared" ref="J26:J54" si="1">J25+3</f>
        <v>21</v>
      </c>
      <c r="K26" s="4">
        <v>3.03</v>
      </c>
      <c r="L26" s="4">
        <f t="shared" si="0"/>
        <v>8.9999999999999858E-2</v>
      </c>
      <c r="O26" s="2"/>
      <c r="Z26" s="2"/>
      <c r="AA26" s="2"/>
      <c r="AB26" s="2"/>
    </row>
    <row r="27" spans="2:28">
      <c r="B27" s="45" t="s">
        <v>4</v>
      </c>
      <c r="C27" s="46">
        <f>((C21*C14*E8)/(C11*(K23/14.7)))*1000</f>
        <v>54.583322565199445</v>
      </c>
      <c r="D27" s="47" t="s">
        <v>11</v>
      </c>
      <c r="J27" s="4">
        <f t="shared" si="1"/>
        <v>24</v>
      </c>
      <c r="K27" s="4">
        <v>3.13</v>
      </c>
      <c r="L27" s="4">
        <f t="shared" si="0"/>
        <v>0.10000000000000009</v>
      </c>
      <c r="O27" s="2"/>
      <c r="Z27" s="2"/>
      <c r="AA27" s="2"/>
      <c r="AB27" s="2"/>
    </row>
    <row r="28" spans="2:28">
      <c r="B28" s="45"/>
      <c r="C28" s="46"/>
      <c r="D28" s="47"/>
      <c r="J28" s="4">
        <f t="shared" si="1"/>
        <v>27</v>
      </c>
      <c r="K28" s="4">
        <v>3.18</v>
      </c>
      <c r="L28" s="4">
        <f t="shared" si="0"/>
        <v>5.0000000000000266E-2</v>
      </c>
      <c r="O28" s="2"/>
      <c r="Z28" s="2"/>
      <c r="AA28" s="2"/>
      <c r="AB28" s="2"/>
    </row>
    <row r="29" spans="2:28">
      <c r="B29" s="25" t="s">
        <v>33</v>
      </c>
      <c r="C29" s="26"/>
      <c r="D29" s="27"/>
      <c r="J29" s="4">
        <f t="shared" si="1"/>
        <v>30</v>
      </c>
      <c r="K29" s="4">
        <v>3.25</v>
      </c>
      <c r="L29" s="4">
        <f t="shared" si="0"/>
        <v>6.999999999999984E-2</v>
      </c>
      <c r="O29" s="2"/>
      <c r="Z29" s="2"/>
      <c r="AA29" s="2"/>
      <c r="AB29" s="2"/>
    </row>
    <row r="30" spans="2:28">
      <c r="B30" s="12" t="s">
        <v>22</v>
      </c>
      <c r="C30" s="13">
        <f>(C19/C12)*100</f>
        <v>18.88368404202448</v>
      </c>
      <c r="D30" s="14" t="s">
        <v>5</v>
      </c>
      <c r="J30" s="4">
        <f t="shared" si="1"/>
        <v>33</v>
      </c>
      <c r="K30" s="4">
        <v>3.31</v>
      </c>
      <c r="L30" s="4">
        <f t="shared" si="0"/>
        <v>6.0000000000000053E-2</v>
      </c>
      <c r="O30" s="2"/>
      <c r="Z30" s="2"/>
      <c r="AA30" s="2"/>
      <c r="AB30" s="2"/>
    </row>
    <row r="31" spans="2:28">
      <c r="B31" s="20" t="s">
        <v>4</v>
      </c>
      <c r="C31" s="21">
        <f>((C22*C14*E8)/(C11*(K54/14.7)))*1000</f>
        <v>49.923770638901949</v>
      </c>
      <c r="D31" s="22" t="s">
        <v>11</v>
      </c>
      <c r="J31" s="4">
        <f t="shared" si="1"/>
        <v>36</v>
      </c>
      <c r="K31" s="4">
        <v>3.37</v>
      </c>
      <c r="L31" s="4">
        <f t="shared" si="0"/>
        <v>6.0000000000000053E-2</v>
      </c>
      <c r="O31" s="2"/>
      <c r="Z31" s="2"/>
      <c r="AA31" s="2"/>
      <c r="AB31" s="2"/>
    </row>
    <row r="32" spans="2:28">
      <c r="C32" s="3"/>
      <c r="D32" s="6"/>
      <c r="J32" s="4">
        <f t="shared" si="1"/>
        <v>39</v>
      </c>
      <c r="K32" s="4">
        <v>3.41</v>
      </c>
      <c r="L32" s="4">
        <f t="shared" si="0"/>
        <v>4.0000000000000036E-2</v>
      </c>
      <c r="O32" s="2"/>
      <c r="Z32" s="2"/>
      <c r="AA32" s="2"/>
      <c r="AB32" s="2"/>
    </row>
    <row r="33" spans="2:28">
      <c r="C33" s="3"/>
      <c r="D33" s="6"/>
      <c r="J33" s="4">
        <f t="shared" si="1"/>
        <v>42</v>
      </c>
      <c r="K33" s="4">
        <v>3.46</v>
      </c>
      <c r="L33" s="4">
        <f t="shared" si="0"/>
        <v>4.9999999999999822E-2</v>
      </c>
      <c r="O33" s="2"/>
      <c r="Z33" s="2"/>
      <c r="AA33" s="2"/>
      <c r="AB33" s="2"/>
    </row>
    <row r="34" spans="2:28">
      <c r="C34" s="3"/>
      <c r="D34" s="6"/>
      <c r="J34" s="4">
        <f t="shared" si="1"/>
        <v>45</v>
      </c>
      <c r="K34" s="4">
        <v>3.51</v>
      </c>
      <c r="L34" s="4">
        <f t="shared" si="0"/>
        <v>4.9999999999999822E-2</v>
      </c>
      <c r="O34" s="2"/>
      <c r="Z34" s="2"/>
      <c r="AA34" s="2"/>
      <c r="AB34" s="2"/>
    </row>
    <row r="35" spans="2:28">
      <c r="C35" s="3"/>
      <c r="D35" s="6"/>
      <c r="J35" s="4">
        <f t="shared" si="1"/>
        <v>48</v>
      </c>
      <c r="K35" s="4">
        <v>3.58</v>
      </c>
      <c r="L35" s="4">
        <f t="shared" si="0"/>
        <v>7.0000000000000284E-2</v>
      </c>
      <c r="Z35" s="2"/>
      <c r="AA35" s="2"/>
      <c r="AB35" s="2"/>
    </row>
    <row r="36" spans="2:28">
      <c r="C36" s="3"/>
      <c r="D36" s="6"/>
      <c r="J36" s="4">
        <f t="shared" si="1"/>
        <v>51</v>
      </c>
      <c r="K36" s="4">
        <v>3.65</v>
      </c>
      <c r="L36" s="4">
        <f t="shared" si="0"/>
        <v>6.999999999999984E-2</v>
      </c>
      <c r="Z36" s="2"/>
      <c r="AA36" s="2"/>
      <c r="AB36" s="2"/>
    </row>
    <row r="37" spans="2:28">
      <c r="C37" s="3"/>
      <c r="D37" s="6"/>
      <c r="J37" s="4">
        <f t="shared" si="1"/>
        <v>54</v>
      </c>
      <c r="K37" s="4">
        <v>3.7</v>
      </c>
      <c r="L37" s="4">
        <f t="shared" si="0"/>
        <v>5.0000000000000266E-2</v>
      </c>
      <c r="Z37" s="2"/>
      <c r="AA37" s="2"/>
      <c r="AB37" s="2"/>
    </row>
    <row r="38" spans="2:28">
      <c r="C38" s="3"/>
      <c r="D38" s="6"/>
      <c r="J38" s="4">
        <f t="shared" si="1"/>
        <v>57</v>
      </c>
      <c r="K38" s="4">
        <v>3.76</v>
      </c>
      <c r="L38" s="4">
        <f t="shared" si="0"/>
        <v>5.9999999999999609E-2</v>
      </c>
    </row>
    <row r="39" spans="2:28">
      <c r="C39" s="3"/>
      <c r="D39" s="6"/>
      <c r="J39" s="4">
        <f t="shared" si="1"/>
        <v>60</v>
      </c>
      <c r="K39" s="4">
        <v>3.79</v>
      </c>
      <c r="L39" s="4">
        <f t="shared" si="0"/>
        <v>3.0000000000000249E-2</v>
      </c>
    </row>
    <row r="40" spans="2:28">
      <c r="C40" s="3"/>
      <c r="D40" s="6"/>
      <c r="J40" s="4">
        <f t="shared" si="1"/>
        <v>63</v>
      </c>
      <c r="K40" s="4">
        <v>3.81</v>
      </c>
      <c r="L40" s="4">
        <f t="shared" si="0"/>
        <v>2.0000000000000018E-2</v>
      </c>
    </row>
    <row r="41" spans="2:28">
      <c r="C41" s="3"/>
      <c r="D41" s="6"/>
      <c r="J41" s="4">
        <f t="shared" si="1"/>
        <v>66</v>
      </c>
      <c r="K41" s="4">
        <v>3.86</v>
      </c>
      <c r="L41" s="4">
        <f t="shared" si="0"/>
        <v>4.9999999999999822E-2</v>
      </c>
    </row>
    <row r="42" spans="2:28">
      <c r="C42" s="3"/>
      <c r="D42" s="6"/>
      <c r="J42" s="4">
        <f t="shared" si="1"/>
        <v>69</v>
      </c>
      <c r="K42" s="4">
        <v>3.9</v>
      </c>
      <c r="L42" s="4">
        <f t="shared" si="0"/>
        <v>4.0000000000000036E-2</v>
      </c>
    </row>
    <row r="43" spans="2:28">
      <c r="C43" s="3"/>
      <c r="D43" s="6"/>
      <c r="J43" s="4">
        <f t="shared" si="1"/>
        <v>72</v>
      </c>
      <c r="K43" s="4">
        <v>3.94</v>
      </c>
      <c r="L43" s="4">
        <f t="shared" si="0"/>
        <v>4.0000000000000036E-2</v>
      </c>
    </row>
    <row r="44" spans="2:28">
      <c r="C44" s="3"/>
      <c r="D44" s="6"/>
      <c r="J44" s="4">
        <f t="shared" si="1"/>
        <v>75</v>
      </c>
      <c r="K44" s="4">
        <v>3.95</v>
      </c>
      <c r="L44" s="4">
        <f t="shared" si="0"/>
        <v>1.0000000000000231E-2</v>
      </c>
    </row>
    <row r="45" spans="2:28">
      <c r="C45" s="3"/>
      <c r="D45" s="6"/>
      <c r="J45" s="4">
        <f t="shared" si="1"/>
        <v>78</v>
      </c>
      <c r="K45" s="4">
        <v>3.99</v>
      </c>
      <c r="L45" s="4">
        <f t="shared" si="0"/>
        <v>4.0000000000000036E-2</v>
      </c>
    </row>
    <row r="46" spans="2:28">
      <c r="C46" s="3"/>
      <c r="D46" s="6"/>
      <c r="J46" s="4">
        <f t="shared" si="1"/>
        <v>81</v>
      </c>
      <c r="K46" s="4">
        <v>4.05</v>
      </c>
      <c r="L46" s="4">
        <f t="shared" si="0"/>
        <v>5.9999999999999609E-2</v>
      </c>
    </row>
    <row r="47" spans="2:28">
      <c r="C47" s="3"/>
      <c r="D47" s="6"/>
      <c r="J47" s="4">
        <f t="shared" si="1"/>
        <v>84</v>
      </c>
      <c r="K47" s="4">
        <v>4.0599999999999996</v>
      </c>
      <c r="L47" s="4">
        <f t="shared" si="0"/>
        <v>9.9999999999997868E-3</v>
      </c>
    </row>
    <row r="48" spans="2:28">
      <c r="B48" s="8"/>
      <c r="C48" s="9"/>
      <c r="D48" s="10"/>
      <c r="E48" s="8"/>
      <c r="F48" s="8"/>
      <c r="J48" s="4">
        <f t="shared" si="1"/>
        <v>87</v>
      </c>
      <c r="K48" s="4">
        <v>4.09</v>
      </c>
      <c r="L48" s="4">
        <f t="shared" si="0"/>
        <v>3.0000000000000249E-2</v>
      </c>
    </row>
    <row r="49" spans="2:15">
      <c r="C49" s="3"/>
      <c r="D49" s="6"/>
      <c r="J49" s="4">
        <f t="shared" si="1"/>
        <v>90</v>
      </c>
      <c r="K49" s="4">
        <v>4.12</v>
      </c>
      <c r="L49" s="4">
        <f t="shared" si="0"/>
        <v>3.0000000000000249E-2</v>
      </c>
    </row>
    <row r="50" spans="2:15">
      <c r="C50" s="3"/>
      <c r="D50" s="6"/>
      <c r="J50" s="4">
        <f t="shared" si="1"/>
        <v>93</v>
      </c>
      <c r="K50" s="4">
        <v>4.13</v>
      </c>
      <c r="L50" s="4">
        <f t="shared" si="0"/>
        <v>9.9999999999997868E-3</v>
      </c>
    </row>
    <row r="51" spans="2:15">
      <c r="J51" s="4">
        <f t="shared" si="1"/>
        <v>96</v>
      </c>
      <c r="K51" s="4">
        <v>4.13</v>
      </c>
      <c r="L51" s="4">
        <f t="shared" si="0"/>
        <v>0</v>
      </c>
    </row>
    <row r="52" spans="2:15">
      <c r="J52" s="4">
        <f t="shared" si="1"/>
        <v>99</v>
      </c>
      <c r="K52" s="4">
        <v>4.12</v>
      </c>
      <c r="L52" s="4">
        <f t="shared" si="0"/>
        <v>9.9999999999997868E-3</v>
      </c>
    </row>
    <row r="53" spans="2:15">
      <c r="J53" s="4">
        <f t="shared" si="1"/>
        <v>102</v>
      </c>
      <c r="K53" s="4">
        <v>4.1100000000000003</v>
      </c>
      <c r="L53" s="4">
        <f t="shared" si="0"/>
        <v>9.9999999999997868E-3</v>
      </c>
    </row>
    <row r="54" spans="2:15">
      <c r="J54" s="4">
        <f t="shared" si="1"/>
        <v>105</v>
      </c>
      <c r="K54" s="4">
        <v>4.0999999999999996</v>
      </c>
      <c r="L54" s="4">
        <f t="shared" si="0"/>
        <v>1.0000000000000675E-2</v>
      </c>
      <c r="M54" s="2"/>
      <c r="N54" s="3"/>
      <c r="O54" s="2"/>
    </row>
    <row r="55" spans="2:15">
      <c r="M55" s="2"/>
      <c r="N55" s="3"/>
      <c r="O55" s="2"/>
    </row>
    <row r="56" spans="2:15">
      <c r="M56" s="2"/>
      <c r="N56" s="3"/>
      <c r="O56" s="2"/>
    </row>
    <row r="57" spans="2:15" ht="23" customHeight="1">
      <c r="M57" s="2"/>
      <c r="N57" s="2"/>
      <c r="O57" s="2"/>
    </row>
    <row r="61" spans="2:15" ht="21">
      <c r="B61" s="48" t="s">
        <v>39</v>
      </c>
    </row>
    <row r="62" spans="2:15" ht="126">
      <c r="B62" s="49" t="s">
        <v>40</v>
      </c>
    </row>
    <row r="63" spans="2:15" ht="20">
      <c r="B63" s="49"/>
    </row>
    <row r="64" spans="2:15" ht="19">
      <c r="B64" s="50"/>
    </row>
    <row r="65" spans="2:2" ht="84">
      <c r="B65" s="51" t="s">
        <v>41</v>
      </c>
    </row>
    <row r="66" spans="2:2" ht="84">
      <c r="B66" s="51" t="s">
        <v>42</v>
      </c>
    </row>
  </sheetData>
  <sheetProtection algorithmName="SHA-512" hashValue="Z4Hub/VECRL4y6Y1Y1TX0BwCEuznjamvrfJLvIe13E4AFo2AEiWrGGxLWRjVlOOKFkgjfM/ld5bb7cvUKwbRLQ==" saltValue="qWk/zlgYesOfi8V4vgCGvw==" spinCount="100000" sheet="1" objects="1" scenarios="1"/>
  <mergeCells count="12">
    <mergeCell ref="B29:D29"/>
    <mergeCell ref="J7:L7"/>
    <mergeCell ref="J24:L24"/>
    <mergeCell ref="B10:D10"/>
    <mergeCell ref="H4:O5"/>
    <mergeCell ref="B4:F5"/>
    <mergeCell ref="B6:F6"/>
    <mergeCell ref="B25:D25"/>
    <mergeCell ref="B26:D26"/>
    <mergeCell ref="B27:B28"/>
    <mergeCell ref="C27:C28"/>
    <mergeCell ref="D27:D28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Datos de la muestra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MIGUEL RODRIGUEZ HERNANDEZ</dc:creator>
  <cp:lastModifiedBy>Microsoft Office User</cp:lastModifiedBy>
  <dcterms:created xsi:type="dcterms:W3CDTF">2022-04-25T01:28:12Z</dcterms:created>
  <dcterms:modified xsi:type="dcterms:W3CDTF">2023-02-24T23:31:26Z</dcterms:modified>
</cp:coreProperties>
</file>